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ILFS Website\2019\"/>
    </mc:Choice>
  </mc:AlternateContent>
  <bookViews>
    <workbookView xWindow="0" yWindow="0" windowWidth="20490" windowHeight="6855"/>
  </bookViews>
  <sheets>
    <sheet name="1A" sheetId="1" r:id="rId1"/>
    <sheet name="1B" sheetId="3" r:id="rId2"/>
    <sheet name="1C" sheetId="4" r:id="rId3"/>
    <sheet name="2A" sheetId="5" r:id="rId4"/>
    <sheet name="2B" sheetId="6" r:id="rId5"/>
    <sheet name="2C" sheetId="7" r:id="rId6"/>
    <sheet name="3A" sheetId="8" r:id="rId7"/>
    <sheet name="3B" sheetId="9" r:id="rId8"/>
    <sheet name="Rating" sheetId="11" state="hidden" r:id="rId9"/>
    <sheet name="PPA" sheetId="10" state="hidden" r:id="rId10"/>
  </sheets>
  <definedNames>
    <definedName name="_xlnm.Print_Area" localSheetId="0">'1A'!$A$1:$J$68</definedName>
    <definedName name="_xlnm.Print_Area" localSheetId="1">'1B'!$C$1:$J$80</definedName>
    <definedName name="_xlnm.Print_Area" localSheetId="2">'1C'!$C$1:$J$73</definedName>
    <definedName name="_xlnm.Print_Area" localSheetId="3">'2A'!$A$1:$J$76</definedName>
    <definedName name="_xlnm.Print_Area" localSheetId="4">'2B'!$A$1:$J$70</definedName>
    <definedName name="_xlnm.Print_Area" localSheetId="5">'2C'!$A$1:$J$72</definedName>
    <definedName name="_xlnm.Print_Area" localSheetId="6">'3A'!$A$1:$J$74</definedName>
    <definedName name="_xlnm.Print_Area" localSheetId="7">'3B'!$C$1:$J$73</definedName>
  </definedNames>
  <calcPr calcId="152511"/>
</workbook>
</file>

<file path=xl/calcChain.xml><?xml version="1.0" encoding="utf-8"?>
<calcChain xmlns="http://schemas.openxmlformats.org/spreadsheetml/2006/main">
  <c r="C8" i="3" l="1"/>
  <c r="C8" i="4" s="1"/>
  <c r="C9" i="5" s="1"/>
  <c r="C8" i="6" s="1"/>
  <c r="C8" i="7" s="1"/>
  <c r="C9" i="8" s="1"/>
  <c r="C9" i="9" s="1"/>
  <c r="C22" i="9" l="1"/>
  <c r="C23" i="9" s="1"/>
  <c r="C24" i="9" s="1"/>
  <c r="C25" i="9" s="1"/>
  <c r="C26" i="9" s="1"/>
  <c r="C27" i="9" s="1"/>
  <c r="C28" i="9" s="1"/>
  <c r="C21" i="8"/>
  <c r="C22" i="8" s="1"/>
  <c r="C23" i="8" s="1"/>
  <c r="C24" i="8" s="1"/>
  <c r="C25" i="8" s="1"/>
  <c r="C26" i="8" s="1"/>
  <c r="C27" i="8" s="1"/>
  <c r="C28" i="8" s="1"/>
  <c r="C29" i="8" s="1"/>
  <c r="C30" i="8" s="1"/>
  <c r="C19" i="7"/>
  <c r="C20" i="7" s="1"/>
  <c r="C21" i="7" s="1"/>
  <c r="C22" i="7" s="1"/>
  <c r="C23" i="7" s="1"/>
  <c r="C24" i="7" s="1"/>
  <c r="C25" i="7" s="1"/>
  <c r="C26" i="7" s="1"/>
  <c r="C20" i="6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19" i="6"/>
  <c r="C20" i="5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19" i="5"/>
  <c r="C21" i="3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18" i="1"/>
  <c r="C19" i="1" s="1"/>
  <c r="C20" i="1" s="1"/>
  <c r="C21" i="1" s="1"/>
  <c r="C22" i="1" s="1"/>
  <c r="B293" i="10" l="1"/>
  <c r="B230" i="10"/>
  <c r="C7" i="3"/>
  <c r="E45" i="10"/>
  <c r="D45" i="10"/>
  <c r="E44" i="10"/>
  <c r="D44" i="10"/>
  <c r="C44" i="10"/>
  <c r="B44" i="10" s="1"/>
  <c r="E43" i="10"/>
  <c r="C43" i="10" s="1"/>
  <c r="B43" i="10" s="1"/>
  <c r="D43" i="10"/>
  <c r="E42" i="10"/>
  <c r="D42" i="10"/>
  <c r="E41" i="10"/>
  <c r="D41" i="10"/>
  <c r="E40" i="10"/>
  <c r="D40" i="10"/>
  <c r="C40" i="10"/>
  <c r="B40" i="10" s="1"/>
  <c r="E39" i="10"/>
  <c r="D39" i="10"/>
  <c r="E38" i="10"/>
  <c r="D38" i="10"/>
  <c r="E37" i="10"/>
  <c r="D37" i="10"/>
  <c r="E36" i="10"/>
  <c r="D36" i="10"/>
  <c r="E35" i="10"/>
  <c r="D35" i="10"/>
  <c r="C35" i="10"/>
  <c r="B35" i="10" s="1"/>
  <c r="E34" i="10"/>
  <c r="D34" i="10"/>
  <c r="E33" i="10"/>
  <c r="D33" i="10"/>
  <c r="E32" i="10"/>
  <c r="D32" i="10"/>
  <c r="C32" i="10"/>
  <c r="B32" i="10" s="1"/>
  <c r="E31" i="10"/>
  <c r="C31" i="10" s="1"/>
  <c r="B31" i="10" s="1"/>
  <c r="D31" i="10"/>
  <c r="E30" i="10"/>
  <c r="D30" i="10"/>
  <c r="E29" i="10"/>
  <c r="C29" i="10" s="1"/>
  <c r="B29" i="10" s="1"/>
  <c r="D29" i="10"/>
  <c r="E28" i="10"/>
  <c r="C28" i="10" s="1"/>
  <c r="B28" i="10" s="1"/>
  <c r="D28" i="10"/>
  <c r="E27" i="10"/>
  <c r="D27" i="10"/>
  <c r="C27" i="10"/>
  <c r="B27" i="10" s="1"/>
  <c r="E26" i="10"/>
  <c r="C26" i="10" s="1"/>
  <c r="B26" i="10" s="1"/>
  <c r="D26" i="10"/>
  <c r="E25" i="10"/>
  <c r="D25" i="10"/>
  <c r="E24" i="10"/>
  <c r="D24" i="10"/>
  <c r="C24" i="10"/>
  <c r="B24" i="10" s="1"/>
  <c r="E23" i="10"/>
  <c r="C23" i="10" s="1"/>
  <c r="B23" i="10" s="1"/>
  <c r="D23" i="10"/>
  <c r="E22" i="10"/>
  <c r="D22" i="10"/>
  <c r="E21" i="10"/>
  <c r="C21" i="10" s="1"/>
  <c r="B21" i="10" s="1"/>
  <c r="D21" i="10"/>
  <c r="E20" i="10"/>
  <c r="D20" i="10"/>
  <c r="C20" i="10" s="1"/>
  <c r="B20" i="10" s="1"/>
  <c r="E19" i="10"/>
  <c r="D19" i="10"/>
  <c r="C19" i="10"/>
  <c r="B19" i="10" s="1"/>
  <c r="E18" i="10"/>
  <c r="C18" i="10" s="1"/>
  <c r="B18" i="10" s="1"/>
  <c r="D18" i="10"/>
  <c r="E17" i="10"/>
  <c r="D17" i="10"/>
  <c r="E16" i="10"/>
  <c r="D16" i="10"/>
  <c r="E15" i="10"/>
  <c r="D15" i="10"/>
  <c r="C15" i="10"/>
  <c r="B15" i="10" s="1"/>
  <c r="E14" i="10"/>
  <c r="C14" i="10" s="1"/>
  <c r="B14" i="10" s="1"/>
  <c r="D14" i="10"/>
  <c r="E13" i="10"/>
  <c r="D13" i="10"/>
  <c r="E12" i="10"/>
  <c r="D12" i="10"/>
  <c r="E11" i="10"/>
  <c r="D11" i="10"/>
  <c r="E10" i="10"/>
  <c r="D10" i="10"/>
  <c r="E9" i="10"/>
  <c r="C9" i="10" s="1"/>
  <c r="B9" i="10" s="1"/>
  <c r="D9" i="10"/>
  <c r="E8" i="10"/>
  <c r="D8" i="10"/>
  <c r="C8" i="10" s="1"/>
  <c r="B8" i="10" s="1"/>
  <c r="E7" i="10"/>
  <c r="C7" i="10" s="1"/>
  <c r="B7" i="10" s="1"/>
  <c r="D7" i="10"/>
  <c r="E6" i="10"/>
  <c r="D6" i="10"/>
  <c r="E5" i="10"/>
  <c r="C5" i="10" s="1"/>
  <c r="B5" i="10" s="1"/>
  <c r="D5" i="10"/>
  <c r="E4" i="10"/>
  <c r="D4" i="10"/>
  <c r="C4" i="10" s="1"/>
  <c r="B4" i="10" s="1"/>
  <c r="E3" i="10"/>
  <c r="D3" i="10"/>
  <c r="C3" i="10"/>
  <c r="B3" i="10" s="1"/>
  <c r="E110" i="10"/>
  <c r="D110" i="10"/>
  <c r="E109" i="10"/>
  <c r="D109" i="10"/>
  <c r="C109" i="10" s="1"/>
  <c r="B109" i="10" s="1"/>
  <c r="E108" i="10"/>
  <c r="C108" i="10" s="1"/>
  <c r="B108" i="10" s="1"/>
  <c r="D108" i="10"/>
  <c r="E107" i="10"/>
  <c r="D107" i="10"/>
  <c r="E106" i="10"/>
  <c r="D106" i="10"/>
  <c r="E105" i="10"/>
  <c r="D105" i="10"/>
  <c r="C105" i="10"/>
  <c r="B105" i="10" s="1"/>
  <c r="E104" i="10"/>
  <c r="C104" i="10" s="1"/>
  <c r="B104" i="10" s="1"/>
  <c r="D104" i="10"/>
  <c r="E103" i="10"/>
  <c r="D103" i="10"/>
  <c r="E102" i="10"/>
  <c r="D102" i="10"/>
  <c r="E101" i="10"/>
  <c r="C101" i="10" s="1"/>
  <c r="B101" i="10" s="1"/>
  <c r="D101" i="10"/>
  <c r="E100" i="10"/>
  <c r="D100" i="10"/>
  <c r="E99" i="10"/>
  <c r="C99" i="10" s="1"/>
  <c r="B99" i="10" s="1"/>
  <c r="D99" i="10"/>
  <c r="E98" i="10"/>
  <c r="D98" i="10"/>
  <c r="C98" i="10" s="1"/>
  <c r="B98" i="10" s="1"/>
  <c r="E97" i="10"/>
  <c r="C97" i="10" s="1"/>
  <c r="B97" i="10" s="1"/>
  <c r="D97" i="10"/>
  <c r="E96" i="10"/>
  <c r="D96" i="10"/>
  <c r="E95" i="10"/>
  <c r="C95" i="10" s="1"/>
  <c r="B95" i="10" s="1"/>
  <c r="D95" i="10"/>
  <c r="E94" i="10"/>
  <c r="D94" i="10"/>
  <c r="C94" i="10" s="1"/>
  <c r="B94" i="10" s="1"/>
  <c r="E93" i="10"/>
  <c r="D93" i="10"/>
  <c r="C93" i="10"/>
  <c r="B93" i="10" s="1"/>
  <c r="E92" i="10"/>
  <c r="C92" i="10" s="1"/>
  <c r="B92" i="10" s="1"/>
  <c r="D92" i="10"/>
  <c r="E91" i="10"/>
  <c r="D91" i="10"/>
  <c r="E90" i="10"/>
  <c r="D90" i="10"/>
  <c r="E89" i="10"/>
  <c r="D89" i="10"/>
  <c r="C89" i="10"/>
  <c r="B89" i="10" s="1"/>
  <c r="E88" i="10"/>
  <c r="C88" i="10" s="1"/>
  <c r="B88" i="10" s="1"/>
  <c r="D88" i="10"/>
  <c r="E87" i="10"/>
  <c r="D87" i="10"/>
  <c r="E86" i="10"/>
  <c r="D86" i="10"/>
  <c r="E85" i="10"/>
  <c r="D85" i="10"/>
  <c r="E84" i="10"/>
  <c r="D84" i="10"/>
  <c r="E83" i="10"/>
  <c r="C83" i="10" s="1"/>
  <c r="B83" i="10" s="1"/>
  <c r="D83" i="10"/>
  <c r="E82" i="10"/>
  <c r="D82" i="10"/>
  <c r="C82" i="10" s="1"/>
  <c r="B82" i="10" s="1"/>
  <c r="E81" i="10"/>
  <c r="C81" i="10" s="1"/>
  <c r="B81" i="10" s="1"/>
  <c r="D81" i="10"/>
  <c r="E80" i="10"/>
  <c r="D80" i="10"/>
  <c r="E79" i="10"/>
  <c r="C79" i="10" s="1"/>
  <c r="B79" i="10" s="1"/>
  <c r="D79" i="10"/>
  <c r="E78" i="10"/>
  <c r="D78" i="10"/>
  <c r="C78" i="10" s="1"/>
  <c r="B78" i="10" s="1"/>
  <c r="E77" i="10"/>
  <c r="D77" i="10"/>
  <c r="C77" i="10"/>
  <c r="B77" i="10" s="1"/>
  <c r="E76" i="10"/>
  <c r="C76" i="10" s="1"/>
  <c r="B76" i="10" s="1"/>
  <c r="D76" i="10"/>
  <c r="E75" i="10"/>
  <c r="D75" i="10"/>
  <c r="E74" i="10"/>
  <c r="D74" i="10"/>
  <c r="E73" i="10"/>
  <c r="D73" i="10"/>
  <c r="C73" i="10"/>
  <c r="B73" i="10" s="1"/>
  <c r="E72" i="10"/>
  <c r="C72" i="10" s="1"/>
  <c r="B72" i="10" s="1"/>
  <c r="D72" i="10"/>
  <c r="E71" i="10"/>
  <c r="D71" i="10"/>
  <c r="E70" i="10"/>
  <c r="D70" i="10"/>
  <c r="E69" i="10"/>
  <c r="C69" i="10" s="1"/>
  <c r="B69" i="10" s="1"/>
  <c r="D69" i="10"/>
  <c r="E68" i="10"/>
  <c r="D68" i="10"/>
  <c r="E67" i="10"/>
  <c r="C67" i="10" s="1"/>
  <c r="B67" i="10" s="1"/>
  <c r="D67" i="10"/>
  <c r="E66" i="10"/>
  <c r="D66" i="10"/>
  <c r="C66" i="10" s="1"/>
  <c r="B66" i="10" s="1"/>
  <c r="E65" i="10"/>
  <c r="C65" i="10" s="1"/>
  <c r="B65" i="10" s="1"/>
  <c r="D65" i="10"/>
  <c r="E64" i="10"/>
  <c r="D64" i="10"/>
  <c r="E63" i="10"/>
  <c r="C63" i="10" s="1"/>
  <c r="B63" i="10" s="1"/>
  <c r="D63" i="10"/>
  <c r="E62" i="10"/>
  <c r="D62" i="10"/>
  <c r="C62" i="10" s="1"/>
  <c r="B62" i="10" s="1"/>
  <c r="E61" i="10"/>
  <c r="D61" i="10"/>
  <c r="C61" i="10"/>
  <c r="B61" i="10" s="1"/>
  <c r="E60" i="10"/>
  <c r="C60" i="10" s="1"/>
  <c r="B60" i="10" s="1"/>
  <c r="D60" i="10"/>
  <c r="E59" i="10"/>
  <c r="D59" i="10"/>
  <c r="E58" i="10"/>
  <c r="D58" i="10"/>
  <c r="E57" i="10"/>
  <c r="D57" i="10"/>
  <c r="C57" i="10"/>
  <c r="B57" i="10" s="1"/>
  <c r="E56" i="10"/>
  <c r="C56" i="10" s="1"/>
  <c r="B56" i="10" s="1"/>
  <c r="D56" i="10"/>
  <c r="E55" i="10"/>
  <c r="D55" i="10"/>
  <c r="E54" i="10"/>
  <c r="D54" i="10"/>
  <c r="E53" i="10"/>
  <c r="D53" i="10"/>
  <c r="E52" i="10"/>
  <c r="D52" i="10"/>
  <c r="E51" i="10"/>
  <c r="C51" i="10" s="1"/>
  <c r="B51" i="10" s="1"/>
  <c r="D51" i="10"/>
  <c r="E50" i="10"/>
  <c r="D50" i="10"/>
  <c r="C50" i="10" s="1"/>
  <c r="B50" i="10" s="1"/>
  <c r="E49" i="10"/>
  <c r="C49" i="10" s="1"/>
  <c r="B49" i="10" s="1"/>
  <c r="D49" i="10"/>
  <c r="E48" i="10"/>
  <c r="D48" i="10"/>
  <c r="E47" i="10"/>
  <c r="C47" i="10" s="1"/>
  <c r="B47" i="10" s="1"/>
  <c r="D47" i="10"/>
  <c r="E113" i="10"/>
  <c r="D113" i="10"/>
  <c r="C113" i="10" s="1"/>
  <c r="B113" i="10" s="1"/>
  <c r="E112" i="10"/>
  <c r="D112" i="10"/>
  <c r="C112" i="10"/>
  <c r="B112" i="10" s="1"/>
  <c r="E182" i="10"/>
  <c r="C182" i="10" s="1"/>
  <c r="B182" i="10" s="1"/>
  <c r="D182" i="10"/>
  <c r="E181" i="10"/>
  <c r="D181" i="10"/>
  <c r="E180" i="10"/>
  <c r="D180" i="10"/>
  <c r="E179" i="10"/>
  <c r="D179" i="10"/>
  <c r="C179" i="10"/>
  <c r="B179" i="10" s="1"/>
  <c r="E178" i="10"/>
  <c r="C178" i="10" s="1"/>
  <c r="B178" i="10" s="1"/>
  <c r="D178" i="10"/>
  <c r="E177" i="10"/>
  <c r="D177" i="10"/>
  <c r="E176" i="10"/>
  <c r="D176" i="10"/>
  <c r="E175" i="10"/>
  <c r="C175" i="10" s="1"/>
  <c r="B175" i="10" s="1"/>
  <c r="D175" i="10"/>
  <c r="E174" i="10"/>
  <c r="D174" i="10"/>
  <c r="E173" i="10"/>
  <c r="C173" i="10" s="1"/>
  <c r="B173" i="10" s="1"/>
  <c r="D173" i="10"/>
  <c r="E172" i="10"/>
  <c r="D172" i="10"/>
  <c r="C172" i="10" s="1"/>
  <c r="B172" i="10" s="1"/>
  <c r="E171" i="10"/>
  <c r="C171" i="10" s="1"/>
  <c r="B171" i="10" s="1"/>
  <c r="D171" i="10"/>
  <c r="E170" i="10"/>
  <c r="D170" i="10"/>
  <c r="E169" i="10"/>
  <c r="C169" i="10" s="1"/>
  <c r="B169" i="10" s="1"/>
  <c r="D169" i="10"/>
  <c r="E168" i="10"/>
  <c r="D168" i="10"/>
  <c r="C168" i="10" s="1"/>
  <c r="B168" i="10" s="1"/>
  <c r="E167" i="10"/>
  <c r="D167" i="10"/>
  <c r="C167" i="10"/>
  <c r="B167" i="10" s="1"/>
  <c r="E166" i="10"/>
  <c r="C166" i="10" s="1"/>
  <c r="B166" i="10" s="1"/>
  <c r="D166" i="10"/>
  <c r="E165" i="10"/>
  <c r="D165" i="10"/>
  <c r="E164" i="10"/>
  <c r="D164" i="10"/>
  <c r="E163" i="10"/>
  <c r="D163" i="10"/>
  <c r="C163" i="10"/>
  <c r="B163" i="10" s="1"/>
  <c r="E162" i="10"/>
  <c r="C162" i="10" s="1"/>
  <c r="B162" i="10" s="1"/>
  <c r="D162" i="10"/>
  <c r="E161" i="10"/>
  <c r="D161" i="10"/>
  <c r="E160" i="10"/>
  <c r="D160" i="10"/>
  <c r="C160" i="10"/>
  <c r="B160" i="10" s="1"/>
  <c r="E159" i="10"/>
  <c r="C159" i="10" s="1"/>
  <c r="B159" i="10" s="1"/>
  <c r="D159" i="10"/>
  <c r="E158" i="10"/>
  <c r="D158" i="10"/>
  <c r="E157" i="10"/>
  <c r="C157" i="10" s="1"/>
  <c r="B157" i="10" s="1"/>
  <c r="D157" i="10"/>
  <c r="E156" i="10"/>
  <c r="D156" i="10"/>
  <c r="C156" i="10" s="1"/>
  <c r="B156" i="10" s="1"/>
  <c r="E155" i="10"/>
  <c r="D155" i="10"/>
  <c r="C155" i="10"/>
  <c r="B155" i="10" s="1"/>
  <c r="E154" i="10"/>
  <c r="C154" i="10" s="1"/>
  <c r="B154" i="10" s="1"/>
  <c r="D154" i="10"/>
  <c r="E153" i="10"/>
  <c r="D153" i="10"/>
  <c r="E152" i="10"/>
  <c r="D152" i="10"/>
  <c r="E151" i="10"/>
  <c r="D151" i="10"/>
  <c r="C151" i="10"/>
  <c r="B151" i="10" s="1"/>
  <c r="E150" i="10"/>
  <c r="C150" i="10" s="1"/>
  <c r="B150" i="10" s="1"/>
  <c r="D150" i="10"/>
  <c r="E149" i="10"/>
  <c r="D149" i="10"/>
  <c r="E148" i="10"/>
  <c r="D148" i="10"/>
  <c r="E147" i="10"/>
  <c r="D147" i="10"/>
  <c r="E146" i="10"/>
  <c r="D146" i="10"/>
  <c r="E145" i="10"/>
  <c r="C145" i="10" s="1"/>
  <c r="B145" i="10" s="1"/>
  <c r="D145" i="10"/>
  <c r="E144" i="10"/>
  <c r="D144" i="10"/>
  <c r="C144" i="10" s="1"/>
  <c r="B144" i="10" s="1"/>
  <c r="E143" i="10"/>
  <c r="C143" i="10" s="1"/>
  <c r="B143" i="10" s="1"/>
  <c r="D143" i="10"/>
  <c r="E142" i="10"/>
  <c r="D142" i="10"/>
  <c r="E141" i="10"/>
  <c r="C141" i="10" s="1"/>
  <c r="B141" i="10" s="1"/>
  <c r="D141" i="10"/>
  <c r="E140" i="10"/>
  <c r="D140" i="10"/>
  <c r="C140" i="10" s="1"/>
  <c r="B140" i="10" s="1"/>
  <c r="E139" i="10"/>
  <c r="D139" i="10"/>
  <c r="C139" i="10"/>
  <c r="B139" i="10" s="1"/>
  <c r="E138" i="10"/>
  <c r="C138" i="10" s="1"/>
  <c r="B138" i="10" s="1"/>
  <c r="D138" i="10"/>
  <c r="E137" i="10"/>
  <c r="D137" i="10"/>
  <c r="E136" i="10"/>
  <c r="D136" i="10"/>
  <c r="E135" i="10"/>
  <c r="D135" i="10"/>
  <c r="C135" i="10"/>
  <c r="B135" i="10" s="1"/>
  <c r="E134" i="10"/>
  <c r="C134" i="10" s="1"/>
  <c r="B134" i="10" s="1"/>
  <c r="D134" i="10"/>
  <c r="E133" i="10"/>
  <c r="D133" i="10"/>
  <c r="E132" i="10"/>
  <c r="D132" i="10"/>
  <c r="E131" i="10"/>
  <c r="D131" i="10"/>
  <c r="E130" i="10"/>
  <c r="D130" i="10"/>
  <c r="E129" i="10"/>
  <c r="C129" i="10" s="1"/>
  <c r="B129" i="10" s="1"/>
  <c r="D129" i="10"/>
  <c r="E128" i="10"/>
  <c r="D128" i="10"/>
  <c r="C128" i="10" s="1"/>
  <c r="B128" i="10" s="1"/>
  <c r="E127" i="10"/>
  <c r="C127" i="10" s="1"/>
  <c r="B127" i="10" s="1"/>
  <c r="D127" i="10"/>
  <c r="E126" i="10"/>
  <c r="D126" i="10"/>
  <c r="E125" i="10"/>
  <c r="C125" i="10" s="1"/>
  <c r="B125" i="10" s="1"/>
  <c r="D125" i="10"/>
  <c r="E124" i="10"/>
  <c r="D124" i="10"/>
  <c r="C124" i="10" s="1"/>
  <c r="B124" i="10" s="1"/>
  <c r="E123" i="10"/>
  <c r="D123" i="10"/>
  <c r="C123" i="10"/>
  <c r="B123" i="10" s="1"/>
  <c r="E122" i="10"/>
  <c r="C122" i="10" s="1"/>
  <c r="B122" i="10" s="1"/>
  <c r="D122" i="10"/>
  <c r="E121" i="10"/>
  <c r="D121" i="10"/>
  <c r="E120" i="10"/>
  <c r="D120" i="10"/>
  <c r="E119" i="10"/>
  <c r="D119" i="10"/>
  <c r="C119" i="10"/>
  <c r="B119" i="10" s="1"/>
  <c r="E118" i="10"/>
  <c r="C118" i="10" s="1"/>
  <c r="B118" i="10" s="1"/>
  <c r="D118" i="10"/>
  <c r="E117" i="10"/>
  <c r="D117" i="10"/>
  <c r="E116" i="10"/>
  <c r="D116" i="10"/>
  <c r="E115" i="10"/>
  <c r="D115" i="10"/>
  <c r="E114" i="10"/>
  <c r="D114" i="10"/>
  <c r="E234" i="10"/>
  <c r="C234" i="10" s="1"/>
  <c r="B234" i="10" s="1"/>
  <c r="D234" i="10"/>
  <c r="E233" i="10"/>
  <c r="D233" i="10"/>
  <c r="C233" i="10" s="1"/>
  <c r="B233" i="10" s="1"/>
  <c r="E232" i="10"/>
  <c r="C232" i="10" s="1"/>
  <c r="B232" i="10" s="1"/>
  <c r="D232" i="10"/>
  <c r="E231" i="10"/>
  <c r="D231" i="10"/>
  <c r="E230" i="10"/>
  <c r="C230" i="10" s="1"/>
  <c r="D230" i="10"/>
  <c r="E229" i="10"/>
  <c r="D229" i="10"/>
  <c r="C229" i="10" s="1"/>
  <c r="B229" i="10" s="1"/>
  <c r="E228" i="10"/>
  <c r="D228" i="10"/>
  <c r="C228" i="10"/>
  <c r="B228" i="10" s="1"/>
  <c r="E227" i="10"/>
  <c r="C227" i="10" s="1"/>
  <c r="B227" i="10" s="1"/>
  <c r="D227" i="10"/>
  <c r="E226" i="10"/>
  <c r="D226" i="10"/>
  <c r="E225" i="10"/>
  <c r="D225" i="10"/>
  <c r="E224" i="10"/>
  <c r="D224" i="10"/>
  <c r="C224" i="10"/>
  <c r="B224" i="10" s="1"/>
  <c r="E223" i="10"/>
  <c r="C223" i="10" s="1"/>
  <c r="B223" i="10" s="1"/>
  <c r="D223" i="10"/>
  <c r="E222" i="10"/>
  <c r="D222" i="10"/>
  <c r="E221" i="10"/>
  <c r="D221" i="10"/>
  <c r="E220" i="10"/>
  <c r="D220" i="10"/>
  <c r="E219" i="10"/>
  <c r="C219" i="10" s="1"/>
  <c r="B219" i="10" s="1"/>
  <c r="D219" i="10"/>
  <c r="E218" i="10"/>
  <c r="C218" i="10" s="1"/>
  <c r="B218" i="10" s="1"/>
  <c r="D218" i="10"/>
  <c r="E217" i="10"/>
  <c r="D217" i="10"/>
  <c r="C217" i="10" s="1"/>
  <c r="B217" i="10" s="1"/>
  <c r="E216" i="10"/>
  <c r="C216" i="10" s="1"/>
  <c r="B216" i="10" s="1"/>
  <c r="D216" i="10"/>
  <c r="E215" i="10"/>
  <c r="C215" i="10" s="1"/>
  <c r="B215" i="10" s="1"/>
  <c r="D215" i="10"/>
  <c r="E214" i="10"/>
  <c r="C214" i="10" s="1"/>
  <c r="B214" i="10" s="1"/>
  <c r="D214" i="10"/>
  <c r="E213" i="10"/>
  <c r="D213" i="10"/>
  <c r="C213" i="10" s="1"/>
  <c r="B213" i="10" s="1"/>
  <c r="E212" i="10"/>
  <c r="D212" i="10"/>
  <c r="C212" i="10"/>
  <c r="B212" i="10" s="1"/>
  <c r="E211" i="10"/>
  <c r="C211" i="10" s="1"/>
  <c r="B211" i="10" s="1"/>
  <c r="D211" i="10"/>
  <c r="E210" i="10"/>
  <c r="D210" i="10"/>
  <c r="E209" i="10"/>
  <c r="D209" i="10"/>
  <c r="E208" i="10"/>
  <c r="D208" i="10"/>
  <c r="C208" i="10"/>
  <c r="B208" i="10" s="1"/>
  <c r="E207" i="10"/>
  <c r="C207" i="10" s="1"/>
  <c r="B207" i="10" s="1"/>
  <c r="D207" i="10"/>
  <c r="E206" i="10"/>
  <c r="D206" i="10"/>
  <c r="E205" i="10"/>
  <c r="D205" i="10"/>
  <c r="E204" i="10"/>
  <c r="D204" i="10"/>
  <c r="E203" i="10"/>
  <c r="D203" i="10"/>
  <c r="E202" i="10"/>
  <c r="C202" i="10" s="1"/>
  <c r="B202" i="10" s="1"/>
  <c r="D202" i="10"/>
  <c r="E201" i="10"/>
  <c r="D201" i="10"/>
  <c r="C201" i="10" s="1"/>
  <c r="B201" i="10" s="1"/>
  <c r="E200" i="10"/>
  <c r="C200" i="10" s="1"/>
  <c r="B200" i="10" s="1"/>
  <c r="D200" i="10"/>
  <c r="E199" i="10"/>
  <c r="D199" i="10"/>
  <c r="E198" i="10"/>
  <c r="C198" i="10" s="1"/>
  <c r="B198" i="10" s="1"/>
  <c r="D198" i="10"/>
  <c r="E197" i="10"/>
  <c r="D197" i="10"/>
  <c r="C197" i="10" s="1"/>
  <c r="B197" i="10" s="1"/>
  <c r="E196" i="10"/>
  <c r="D196" i="10"/>
  <c r="C196" i="10"/>
  <c r="B196" i="10" s="1"/>
  <c r="E195" i="10"/>
  <c r="C195" i="10" s="1"/>
  <c r="B195" i="10" s="1"/>
  <c r="D195" i="10"/>
  <c r="E194" i="10"/>
  <c r="D194" i="10"/>
  <c r="E193" i="10"/>
  <c r="D193" i="10"/>
  <c r="E192" i="10"/>
  <c r="D192" i="10"/>
  <c r="C192" i="10"/>
  <c r="B192" i="10" s="1"/>
  <c r="E191" i="10"/>
  <c r="C191" i="10" s="1"/>
  <c r="B191" i="10" s="1"/>
  <c r="D191" i="10"/>
  <c r="E190" i="10"/>
  <c r="D190" i="10"/>
  <c r="E189" i="10"/>
  <c r="D189" i="10"/>
  <c r="E188" i="10"/>
  <c r="D188" i="10"/>
  <c r="E187" i="10"/>
  <c r="D187" i="10"/>
  <c r="E186" i="10"/>
  <c r="C186" i="10" s="1"/>
  <c r="B186" i="10" s="1"/>
  <c r="D186" i="10"/>
  <c r="E185" i="10"/>
  <c r="D185" i="10"/>
  <c r="C185" i="10" s="1"/>
  <c r="B185" i="10" s="1"/>
  <c r="E184" i="10"/>
  <c r="C184" i="10" s="1"/>
  <c r="B184" i="10" s="1"/>
  <c r="D184" i="10"/>
  <c r="E294" i="10"/>
  <c r="D294" i="10"/>
  <c r="E293" i="10"/>
  <c r="C293" i="10" s="1"/>
  <c r="D293" i="10"/>
  <c r="E292" i="10"/>
  <c r="D292" i="10"/>
  <c r="C292" i="10" s="1"/>
  <c r="B292" i="10" s="1"/>
  <c r="E291" i="10"/>
  <c r="D291" i="10"/>
  <c r="C291" i="10"/>
  <c r="B291" i="10" s="1"/>
  <c r="E290" i="10"/>
  <c r="C290" i="10" s="1"/>
  <c r="B290" i="10" s="1"/>
  <c r="D290" i="10"/>
  <c r="E289" i="10"/>
  <c r="D289" i="10"/>
  <c r="E288" i="10"/>
  <c r="D288" i="10"/>
  <c r="E287" i="10"/>
  <c r="D287" i="10"/>
  <c r="C287" i="10"/>
  <c r="B287" i="10" s="1"/>
  <c r="E286" i="10"/>
  <c r="C286" i="10" s="1"/>
  <c r="B286" i="10" s="1"/>
  <c r="D286" i="10"/>
  <c r="E285" i="10"/>
  <c r="D285" i="10"/>
  <c r="E284" i="10"/>
  <c r="D284" i="10"/>
  <c r="E283" i="10"/>
  <c r="D283" i="10"/>
  <c r="E282" i="10"/>
  <c r="D282" i="10"/>
  <c r="E281" i="10"/>
  <c r="C281" i="10" s="1"/>
  <c r="B281" i="10" s="1"/>
  <c r="D281" i="10"/>
  <c r="E280" i="10"/>
  <c r="D280" i="10"/>
  <c r="C280" i="10" s="1"/>
  <c r="B280" i="10" s="1"/>
  <c r="E279" i="10"/>
  <c r="C279" i="10" s="1"/>
  <c r="B279" i="10" s="1"/>
  <c r="D279" i="10"/>
  <c r="E278" i="10"/>
  <c r="D278" i="10"/>
  <c r="E277" i="10"/>
  <c r="C277" i="10" s="1"/>
  <c r="B277" i="10" s="1"/>
  <c r="D277" i="10"/>
  <c r="E276" i="10"/>
  <c r="D276" i="10"/>
  <c r="C276" i="10" s="1"/>
  <c r="B276" i="10" s="1"/>
  <c r="E275" i="10"/>
  <c r="D275" i="10"/>
  <c r="C275" i="10"/>
  <c r="B275" i="10" s="1"/>
  <c r="E274" i="10"/>
  <c r="C274" i="10" s="1"/>
  <c r="B274" i="10" s="1"/>
  <c r="D274" i="10"/>
  <c r="E273" i="10"/>
  <c r="C273" i="10" s="1"/>
  <c r="B273" i="10" s="1"/>
  <c r="D273" i="10"/>
  <c r="E272" i="10"/>
  <c r="D272" i="10"/>
  <c r="E271" i="10"/>
  <c r="D271" i="10"/>
  <c r="C271" i="10"/>
  <c r="B271" i="10" s="1"/>
  <c r="E270" i="10"/>
  <c r="C270" i="10" s="1"/>
  <c r="B270" i="10" s="1"/>
  <c r="D270" i="10"/>
  <c r="E269" i="10"/>
  <c r="C269" i="10" s="1"/>
  <c r="B269" i="10" s="1"/>
  <c r="D269" i="10"/>
  <c r="E268" i="10"/>
  <c r="D268" i="10"/>
  <c r="E267" i="10"/>
  <c r="C267" i="10" s="1"/>
  <c r="B267" i="10" s="1"/>
  <c r="D267" i="10"/>
  <c r="E266" i="10"/>
  <c r="C266" i="10" s="1"/>
  <c r="B266" i="10" s="1"/>
  <c r="D266" i="10"/>
  <c r="E265" i="10"/>
  <c r="C265" i="10" s="1"/>
  <c r="B265" i="10" s="1"/>
  <c r="D265" i="10"/>
  <c r="E264" i="10"/>
  <c r="D264" i="10"/>
  <c r="C264" i="10" s="1"/>
  <c r="B264" i="10" s="1"/>
  <c r="E263" i="10"/>
  <c r="C263" i="10" s="1"/>
  <c r="B263" i="10" s="1"/>
  <c r="D263" i="10"/>
  <c r="E262" i="10"/>
  <c r="D262" i="10"/>
  <c r="E261" i="10"/>
  <c r="C261" i="10" s="1"/>
  <c r="B261" i="10" s="1"/>
  <c r="D261" i="10"/>
  <c r="E260" i="10"/>
  <c r="D260" i="10"/>
  <c r="C260" i="10" s="1"/>
  <c r="B260" i="10" s="1"/>
  <c r="E259" i="10"/>
  <c r="C259" i="10" s="1"/>
  <c r="B259" i="10" s="1"/>
  <c r="D259" i="10"/>
  <c r="E258" i="10"/>
  <c r="D258" i="10"/>
  <c r="E257" i="10"/>
  <c r="D257" i="10"/>
  <c r="E256" i="10"/>
  <c r="D256" i="10"/>
  <c r="C256" i="10" s="1"/>
  <c r="B256" i="10" s="1"/>
  <c r="E255" i="10"/>
  <c r="D255" i="10"/>
  <c r="C255" i="10"/>
  <c r="B255" i="10" s="1"/>
  <c r="E254" i="10"/>
  <c r="C254" i="10" s="1"/>
  <c r="B254" i="10" s="1"/>
  <c r="D254" i="10"/>
  <c r="E253" i="10"/>
  <c r="D253" i="10"/>
  <c r="E252" i="10"/>
  <c r="D252" i="10"/>
  <c r="E251" i="10"/>
  <c r="D251" i="10"/>
  <c r="C251" i="10"/>
  <c r="B251" i="10" s="1"/>
  <c r="E250" i="10"/>
  <c r="D250" i="10"/>
  <c r="E249" i="10"/>
  <c r="D249" i="10"/>
  <c r="E248" i="10"/>
  <c r="D248" i="10"/>
  <c r="C248" i="10" s="1"/>
  <c r="B248" i="10" s="1"/>
  <c r="E247" i="10"/>
  <c r="D247" i="10"/>
  <c r="E246" i="10"/>
  <c r="D246" i="10"/>
  <c r="E245" i="10"/>
  <c r="C245" i="10" s="1"/>
  <c r="B245" i="10" s="1"/>
  <c r="D245" i="10"/>
  <c r="E244" i="10"/>
  <c r="D244" i="10"/>
  <c r="C244" i="10" s="1"/>
  <c r="B244" i="10" s="1"/>
  <c r="E243" i="10"/>
  <c r="C243" i="10" s="1"/>
  <c r="B243" i="10" s="1"/>
  <c r="D243" i="10"/>
  <c r="E242" i="10"/>
  <c r="D242" i="10"/>
  <c r="E241" i="10"/>
  <c r="D241" i="10"/>
  <c r="E240" i="10"/>
  <c r="D240" i="10"/>
  <c r="C240" i="10" s="1"/>
  <c r="B240" i="10" s="1"/>
  <c r="E239" i="10"/>
  <c r="D239" i="10"/>
  <c r="C239" i="10"/>
  <c r="B239" i="10" s="1"/>
  <c r="E238" i="10"/>
  <c r="C238" i="10" s="1"/>
  <c r="B238" i="10" s="1"/>
  <c r="D238" i="10"/>
  <c r="E237" i="10"/>
  <c r="D237" i="10"/>
  <c r="E236" i="10"/>
  <c r="D236" i="10"/>
  <c r="E355" i="10"/>
  <c r="D355" i="10"/>
  <c r="C355" i="10"/>
  <c r="B355" i="10" s="1"/>
  <c r="E354" i="10"/>
  <c r="D354" i="10"/>
  <c r="C354" i="10"/>
  <c r="B354" i="10" s="1"/>
  <c r="E353" i="10"/>
  <c r="C353" i="10" s="1"/>
  <c r="B353" i="10" s="1"/>
  <c r="D353" i="10"/>
  <c r="E352" i="10"/>
  <c r="D352" i="10"/>
  <c r="E351" i="10"/>
  <c r="C351" i="10" s="1"/>
  <c r="B351" i="10" s="1"/>
  <c r="D351" i="10"/>
  <c r="E350" i="10"/>
  <c r="D350" i="10"/>
  <c r="C350" i="10" s="1"/>
  <c r="B350" i="10" s="1"/>
  <c r="E349" i="10"/>
  <c r="D349" i="10"/>
  <c r="C349" i="10"/>
  <c r="B349" i="10" s="1"/>
  <c r="E348" i="10"/>
  <c r="D348" i="10"/>
  <c r="E347" i="10"/>
  <c r="C347" i="10" s="1"/>
  <c r="B347" i="10" s="1"/>
  <c r="D347" i="10"/>
  <c r="E346" i="10"/>
  <c r="D346" i="10"/>
  <c r="C346" i="10"/>
  <c r="B346" i="10" s="1"/>
  <c r="E345" i="10"/>
  <c r="D345" i="10"/>
  <c r="C345" i="10"/>
  <c r="B345" i="10" s="1"/>
  <c r="E344" i="10"/>
  <c r="C344" i="10" s="1"/>
  <c r="B344" i="10" s="1"/>
  <c r="D344" i="10"/>
  <c r="E343" i="10"/>
  <c r="D343" i="10"/>
  <c r="C343" i="10"/>
  <c r="B343" i="10" s="1"/>
  <c r="E342" i="10"/>
  <c r="D342" i="10"/>
  <c r="C342" i="10"/>
  <c r="B342" i="10" s="1"/>
  <c r="E341" i="10"/>
  <c r="C341" i="10" s="1"/>
  <c r="B341" i="10" s="1"/>
  <c r="D341" i="10"/>
  <c r="E340" i="10"/>
  <c r="D340" i="10"/>
  <c r="E339" i="10"/>
  <c r="D339" i="10"/>
  <c r="C339" i="10"/>
  <c r="B339" i="10" s="1"/>
  <c r="E338" i="10"/>
  <c r="D338" i="10"/>
  <c r="C338" i="10"/>
  <c r="B338" i="10" s="1"/>
  <c r="E337" i="10"/>
  <c r="C337" i="10" s="1"/>
  <c r="B337" i="10" s="1"/>
  <c r="D337" i="10"/>
  <c r="E336" i="10"/>
  <c r="D336" i="10"/>
  <c r="E335" i="10"/>
  <c r="C335" i="10" s="1"/>
  <c r="B335" i="10" s="1"/>
  <c r="D335" i="10"/>
  <c r="E334" i="10"/>
  <c r="C334" i="10" s="1"/>
  <c r="B334" i="10" s="1"/>
  <c r="D334" i="10"/>
  <c r="E333" i="10"/>
  <c r="D333" i="10"/>
  <c r="C333" i="10"/>
  <c r="B333" i="10" s="1"/>
  <c r="E332" i="10"/>
  <c r="D332" i="10"/>
  <c r="C332" i="10"/>
  <c r="B332" i="10" s="1"/>
  <c r="E331" i="10"/>
  <c r="C331" i="10" s="1"/>
  <c r="B331" i="10" s="1"/>
  <c r="D331" i="10"/>
  <c r="E330" i="10"/>
  <c r="C330" i="10" s="1"/>
  <c r="B330" i="10" s="1"/>
  <c r="D330" i="10"/>
  <c r="E329" i="10"/>
  <c r="D329" i="10"/>
  <c r="C329" i="10"/>
  <c r="B329" i="10" s="1"/>
  <c r="E328" i="10"/>
  <c r="D328" i="10"/>
  <c r="C328" i="10"/>
  <c r="B328" i="10" s="1"/>
  <c r="E327" i="10"/>
  <c r="C327" i="10" s="1"/>
  <c r="B327" i="10" s="1"/>
  <c r="D327" i="10"/>
  <c r="E326" i="10"/>
  <c r="C326" i="10" s="1"/>
  <c r="B326" i="10" s="1"/>
  <c r="D326" i="10"/>
  <c r="E325" i="10"/>
  <c r="D325" i="10"/>
  <c r="C325" i="10"/>
  <c r="B325" i="10" s="1"/>
  <c r="E324" i="10"/>
  <c r="D324" i="10"/>
  <c r="C324" i="10"/>
  <c r="B324" i="10" s="1"/>
  <c r="E323" i="10"/>
  <c r="C323" i="10" s="1"/>
  <c r="B323" i="10" s="1"/>
  <c r="D323" i="10"/>
  <c r="E322" i="10"/>
  <c r="C322" i="10" s="1"/>
  <c r="B322" i="10" s="1"/>
  <c r="D322" i="10"/>
  <c r="E321" i="10"/>
  <c r="D321" i="10"/>
  <c r="C321" i="10"/>
  <c r="B321" i="10" s="1"/>
  <c r="E320" i="10"/>
  <c r="D320" i="10"/>
  <c r="C320" i="10"/>
  <c r="B320" i="10" s="1"/>
  <c r="E319" i="10"/>
  <c r="C319" i="10" s="1"/>
  <c r="B319" i="10" s="1"/>
  <c r="D319" i="10"/>
  <c r="E318" i="10"/>
  <c r="C318" i="10" s="1"/>
  <c r="B318" i="10" s="1"/>
  <c r="D318" i="10"/>
  <c r="E317" i="10"/>
  <c r="D317" i="10"/>
  <c r="C317" i="10"/>
  <c r="B317" i="10" s="1"/>
  <c r="E316" i="10"/>
  <c r="D316" i="10"/>
  <c r="C316" i="10"/>
  <c r="B316" i="10" s="1"/>
  <c r="E315" i="10"/>
  <c r="C315" i="10" s="1"/>
  <c r="B315" i="10" s="1"/>
  <c r="D315" i="10"/>
  <c r="E314" i="10"/>
  <c r="C314" i="10" s="1"/>
  <c r="B314" i="10" s="1"/>
  <c r="D314" i="10"/>
  <c r="E313" i="10"/>
  <c r="D313" i="10"/>
  <c r="C313" i="10"/>
  <c r="B313" i="10" s="1"/>
  <c r="E312" i="10"/>
  <c r="D312" i="10"/>
  <c r="C312" i="10"/>
  <c r="B312" i="10" s="1"/>
  <c r="E311" i="10"/>
  <c r="C311" i="10" s="1"/>
  <c r="B311" i="10" s="1"/>
  <c r="D311" i="10"/>
  <c r="E310" i="10"/>
  <c r="C310" i="10" s="1"/>
  <c r="B310" i="10" s="1"/>
  <c r="D310" i="10"/>
  <c r="E309" i="10"/>
  <c r="D309" i="10"/>
  <c r="C309" i="10"/>
  <c r="B309" i="10" s="1"/>
  <c r="E308" i="10"/>
  <c r="D308" i="10"/>
  <c r="C308" i="10"/>
  <c r="B308" i="10" s="1"/>
  <c r="E307" i="10"/>
  <c r="C307" i="10" s="1"/>
  <c r="B307" i="10" s="1"/>
  <c r="D307" i="10"/>
  <c r="E306" i="10"/>
  <c r="C306" i="10" s="1"/>
  <c r="B306" i="10" s="1"/>
  <c r="D306" i="10"/>
  <c r="E305" i="10"/>
  <c r="D305" i="10"/>
  <c r="C305" i="10"/>
  <c r="B305" i="10" s="1"/>
  <c r="E304" i="10"/>
  <c r="D304" i="10"/>
  <c r="C304" i="10"/>
  <c r="B304" i="10" s="1"/>
  <c r="E303" i="10"/>
  <c r="C303" i="10" s="1"/>
  <c r="B303" i="10" s="1"/>
  <c r="D303" i="10"/>
  <c r="E302" i="10"/>
  <c r="C302" i="10" s="1"/>
  <c r="B302" i="10" s="1"/>
  <c r="D302" i="10"/>
  <c r="E301" i="10"/>
  <c r="D301" i="10"/>
  <c r="C301" i="10"/>
  <c r="B301" i="10" s="1"/>
  <c r="E300" i="10"/>
  <c r="D300" i="10"/>
  <c r="C300" i="10"/>
  <c r="B300" i="10" s="1"/>
  <c r="E299" i="10"/>
  <c r="C299" i="10" s="1"/>
  <c r="B299" i="10" s="1"/>
  <c r="D299" i="10"/>
  <c r="E298" i="10"/>
  <c r="C298" i="10" s="1"/>
  <c r="B298" i="10" s="1"/>
  <c r="D298" i="10"/>
  <c r="E297" i="10"/>
  <c r="D297" i="10"/>
  <c r="C297" i="10"/>
  <c r="B297" i="10" s="1"/>
  <c r="E296" i="10"/>
  <c r="D296" i="10"/>
  <c r="C296" i="10"/>
  <c r="B296" i="10" s="1"/>
  <c r="E409" i="10"/>
  <c r="C409" i="10" s="1"/>
  <c r="B409" i="10" s="1"/>
  <c r="D409" i="10"/>
  <c r="E408" i="10"/>
  <c r="D408" i="10"/>
  <c r="E407" i="10"/>
  <c r="D407" i="10"/>
  <c r="E406" i="10"/>
  <c r="D406" i="10"/>
  <c r="C406" i="10" s="1"/>
  <c r="B406" i="10" s="1"/>
  <c r="E405" i="10"/>
  <c r="D405" i="10"/>
  <c r="C405" i="10"/>
  <c r="B405" i="10" s="1"/>
  <c r="E404" i="10"/>
  <c r="C404" i="10" s="1"/>
  <c r="B404" i="10" s="1"/>
  <c r="D404" i="10"/>
  <c r="E403" i="10"/>
  <c r="D403" i="10"/>
  <c r="E402" i="10"/>
  <c r="D402" i="10"/>
  <c r="E401" i="10"/>
  <c r="D401" i="10"/>
  <c r="C401" i="10"/>
  <c r="B401" i="10" s="1"/>
  <c r="E400" i="10"/>
  <c r="D400" i="10"/>
  <c r="E399" i="10"/>
  <c r="D399" i="10"/>
  <c r="E398" i="10"/>
  <c r="D398" i="10"/>
  <c r="C398" i="10" s="1"/>
  <c r="B398" i="10" s="1"/>
  <c r="E397" i="10"/>
  <c r="C397" i="10" s="1"/>
  <c r="B397" i="10" s="1"/>
  <c r="D397" i="10"/>
  <c r="E396" i="10"/>
  <c r="D396" i="10"/>
  <c r="E395" i="10"/>
  <c r="C395" i="10" s="1"/>
  <c r="B395" i="10" s="1"/>
  <c r="D395" i="10"/>
  <c r="E394" i="10"/>
  <c r="D394" i="10"/>
  <c r="C394" i="10" s="1"/>
  <c r="B394" i="10" s="1"/>
  <c r="E393" i="10"/>
  <c r="C393" i="10" s="1"/>
  <c r="B393" i="10" s="1"/>
  <c r="D393" i="10"/>
  <c r="E392" i="10"/>
  <c r="D392" i="10"/>
  <c r="E391" i="10"/>
  <c r="D391" i="10"/>
  <c r="E390" i="10"/>
  <c r="D390" i="10"/>
  <c r="C390" i="10" s="1"/>
  <c r="B390" i="10" s="1"/>
  <c r="E389" i="10"/>
  <c r="D389" i="10"/>
  <c r="C389" i="10"/>
  <c r="B389" i="10" s="1"/>
  <c r="E388" i="10"/>
  <c r="C388" i="10" s="1"/>
  <c r="B388" i="10" s="1"/>
  <c r="D388" i="10"/>
  <c r="E387" i="10"/>
  <c r="D387" i="10"/>
  <c r="E386" i="10"/>
  <c r="D386" i="10"/>
  <c r="E385" i="10"/>
  <c r="D385" i="10"/>
  <c r="C385" i="10"/>
  <c r="B385" i="10" s="1"/>
  <c r="E384" i="10"/>
  <c r="D384" i="10"/>
  <c r="E383" i="10"/>
  <c r="D383" i="10"/>
  <c r="E382" i="10"/>
  <c r="D382" i="10"/>
  <c r="C382" i="10" s="1"/>
  <c r="B382" i="10" s="1"/>
  <c r="E381" i="10"/>
  <c r="C381" i="10" s="1"/>
  <c r="B381" i="10" s="1"/>
  <c r="D381" i="10"/>
  <c r="E380" i="10"/>
  <c r="D380" i="10"/>
  <c r="E379" i="10"/>
  <c r="C379" i="10" s="1"/>
  <c r="B379" i="10" s="1"/>
  <c r="D379" i="10"/>
  <c r="E378" i="10"/>
  <c r="D378" i="10"/>
  <c r="C378" i="10" s="1"/>
  <c r="B378" i="10" s="1"/>
  <c r="E377" i="10"/>
  <c r="C377" i="10" s="1"/>
  <c r="B377" i="10" s="1"/>
  <c r="D377" i="10"/>
  <c r="E376" i="10"/>
  <c r="D376" i="10"/>
  <c r="E375" i="10"/>
  <c r="D375" i="10"/>
  <c r="E374" i="10"/>
  <c r="D374" i="10"/>
  <c r="C374" i="10" s="1"/>
  <c r="B374" i="10" s="1"/>
  <c r="E373" i="10"/>
  <c r="D373" i="10"/>
  <c r="C373" i="10"/>
  <c r="B373" i="10" s="1"/>
  <c r="E372" i="10"/>
  <c r="C372" i="10" s="1"/>
  <c r="B372" i="10" s="1"/>
  <c r="D372" i="10"/>
  <c r="E371" i="10"/>
  <c r="D371" i="10"/>
  <c r="E370" i="10"/>
  <c r="D370" i="10"/>
  <c r="E369" i="10"/>
  <c r="D369" i="10"/>
  <c r="C369" i="10"/>
  <c r="B369" i="10" s="1"/>
  <c r="E368" i="10"/>
  <c r="D368" i="10"/>
  <c r="E367" i="10"/>
  <c r="D367" i="10"/>
  <c r="E366" i="10"/>
  <c r="D366" i="10"/>
  <c r="C366" i="10" s="1"/>
  <c r="B366" i="10" s="1"/>
  <c r="E365" i="10"/>
  <c r="C365" i="10" s="1"/>
  <c r="B365" i="10" s="1"/>
  <c r="D365" i="10"/>
  <c r="E364" i="10"/>
  <c r="D364" i="10"/>
  <c r="E363" i="10"/>
  <c r="C363" i="10" s="1"/>
  <c r="B363" i="10" s="1"/>
  <c r="D363" i="10"/>
  <c r="E362" i="10"/>
  <c r="D362" i="10"/>
  <c r="C362" i="10" s="1"/>
  <c r="B362" i="10" s="1"/>
  <c r="E361" i="10"/>
  <c r="C361" i="10" s="1"/>
  <c r="B361" i="10" s="1"/>
  <c r="D361" i="10"/>
  <c r="E360" i="10"/>
  <c r="D360" i="10"/>
  <c r="E359" i="10"/>
  <c r="D359" i="10"/>
  <c r="E358" i="10"/>
  <c r="D358" i="10"/>
  <c r="C358" i="10" s="1"/>
  <c r="B358" i="10" s="1"/>
  <c r="E357" i="10"/>
  <c r="D357" i="10"/>
  <c r="C357" i="10"/>
  <c r="B357" i="10" s="1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E425" i="10"/>
  <c r="E426" i="10"/>
  <c r="E427" i="10"/>
  <c r="E428" i="10"/>
  <c r="E429" i="10"/>
  <c r="E430" i="10"/>
  <c r="C430" i="10" s="1"/>
  <c r="B430" i="10" s="1"/>
  <c r="E431" i="10"/>
  <c r="E432" i="10"/>
  <c r="E433" i="10"/>
  <c r="E434" i="10"/>
  <c r="C434" i="10" s="1"/>
  <c r="B434" i="10" s="1"/>
  <c r="E435" i="10"/>
  <c r="E436" i="10"/>
  <c r="E437" i="10"/>
  <c r="E438" i="10"/>
  <c r="C438" i="10" s="1"/>
  <c r="B438" i="10" s="1"/>
  <c r="E439" i="10"/>
  <c r="C439" i="10" s="1"/>
  <c r="B439" i="10" s="1"/>
  <c r="E440" i="10"/>
  <c r="E441" i="10"/>
  <c r="E442" i="10"/>
  <c r="E443" i="10"/>
  <c r="E444" i="10"/>
  <c r="E445" i="10"/>
  <c r="E446" i="10"/>
  <c r="E447" i="10"/>
  <c r="C447" i="10" s="1"/>
  <c r="B447" i="10" s="1"/>
  <c r="E448" i="10"/>
  <c r="E449" i="10"/>
  <c r="E24" i="5"/>
  <c r="C15" i="4"/>
  <c r="C16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E27" i="4"/>
  <c r="E27" i="3"/>
  <c r="E25" i="9"/>
  <c r="E28" i="9"/>
  <c r="E27" i="9"/>
  <c r="E26" i="9"/>
  <c r="E24" i="9"/>
  <c r="E23" i="9"/>
  <c r="E22" i="9"/>
  <c r="E21" i="9"/>
  <c r="E18" i="9"/>
  <c r="E17" i="9"/>
  <c r="E16" i="9"/>
  <c r="E15" i="9"/>
  <c r="E30" i="8"/>
  <c r="E26" i="8"/>
  <c r="E29" i="8"/>
  <c r="E28" i="8"/>
  <c r="E27" i="8"/>
  <c r="E25" i="8"/>
  <c r="E24" i="8"/>
  <c r="E23" i="8"/>
  <c r="E22" i="8"/>
  <c r="E21" i="8"/>
  <c r="E20" i="8"/>
  <c r="E17" i="8"/>
  <c r="E16" i="8"/>
  <c r="E15" i="8"/>
  <c r="E26" i="7"/>
  <c r="E25" i="7"/>
  <c r="E24" i="7"/>
  <c r="E23" i="7"/>
  <c r="E22" i="7"/>
  <c r="E21" i="7"/>
  <c r="E20" i="7"/>
  <c r="E19" i="7"/>
  <c r="E18" i="7"/>
  <c r="E15" i="7"/>
  <c r="E14" i="7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5" i="6"/>
  <c r="E14" i="6"/>
  <c r="E31" i="5"/>
  <c r="E30" i="5"/>
  <c r="E29" i="5"/>
  <c r="E28" i="5"/>
  <c r="E27" i="5"/>
  <c r="E26" i="5"/>
  <c r="E25" i="5"/>
  <c r="E23" i="5"/>
  <c r="E22" i="5"/>
  <c r="E21" i="5"/>
  <c r="E20" i="5"/>
  <c r="E19" i="5"/>
  <c r="E18" i="5"/>
  <c r="E15" i="5"/>
  <c r="E31" i="4"/>
  <c r="E30" i="4"/>
  <c r="E29" i="4"/>
  <c r="E28" i="4"/>
  <c r="E26" i="4"/>
  <c r="E25" i="4"/>
  <c r="E24" i="4"/>
  <c r="E23" i="4"/>
  <c r="E22" i="4"/>
  <c r="E21" i="4"/>
  <c r="E20" i="4"/>
  <c r="E19" i="4"/>
  <c r="E16" i="4"/>
  <c r="E15" i="4"/>
  <c r="E14" i="4"/>
  <c r="E34" i="3"/>
  <c r="E33" i="3"/>
  <c r="E32" i="3"/>
  <c r="E31" i="3"/>
  <c r="E30" i="3"/>
  <c r="E29" i="3"/>
  <c r="E28" i="3"/>
  <c r="E26" i="3"/>
  <c r="E24" i="3"/>
  <c r="E25" i="3"/>
  <c r="E23" i="3"/>
  <c r="E22" i="3"/>
  <c r="E20" i="3"/>
  <c r="E21" i="3"/>
  <c r="E17" i="3"/>
  <c r="E16" i="3"/>
  <c r="E15" i="3"/>
  <c r="E22" i="1"/>
  <c r="E21" i="1"/>
  <c r="E20" i="1"/>
  <c r="E18" i="1"/>
  <c r="E19" i="1"/>
  <c r="E14" i="3"/>
  <c r="E15" i="1"/>
  <c r="C360" i="10" l="1"/>
  <c r="B360" i="10" s="1"/>
  <c r="C367" i="10"/>
  <c r="B367" i="10" s="1"/>
  <c r="C376" i="10"/>
  <c r="B376" i="10" s="1"/>
  <c r="C383" i="10"/>
  <c r="B383" i="10" s="1"/>
  <c r="C392" i="10"/>
  <c r="B392" i="10" s="1"/>
  <c r="C399" i="10"/>
  <c r="B399" i="10" s="1"/>
  <c r="C408" i="10"/>
  <c r="B408" i="10" s="1"/>
  <c r="C340" i="10"/>
  <c r="B340" i="10" s="1"/>
  <c r="C247" i="10"/>
  <c r="B247" i="10" s="1"/>
  <c r="C249" i="10"/>
  <c r="B249" i="10" s="1"/>
  <c r="C258" i="10"/>
  <c r="B258" i="10" s="1"/>
  <c r="C278" i="10"/>
  <c r="B278" i="10" s="1"/>
  <c r="C188" i="10"/>
  <c r="B188" i="10" s="1"/>
  <c r="C190" i="10"/>
  <c r="B190" i="10" s="1"/>
  <c r="C220" i="10"/>
  <c r="B220" i="10" s="1"/>
  <c r="C131" i="10"/>
  <c r="B131" i="10" s="1"/>
  <c r="C364" i="10"/>
  <c r="B364" i="10" s="1"/>
  <c r="C371" i="10"/>
  <c r="B371" i="10" s="1"/>
  <c r="C380" i="10"/>
  <c r="B380" i="10" s="1"/>
  <c r="C387" i="10"/>
  <c r="B387" i="10" s="1"/>
  <c r="C396" i="10"/>
  <c r="B396" i="10" s="1"/>
  <c r="C403" i="10"/>
  <c r="B403" i="10" s="1"/>
  <c r="C336" i="10"/>
  <c r="B336" i="10" s="1"/>
  <c r="C352" i="10"/>
  <c r="B352" i="10" s="1"/>
  <c r="C242" i="10"/>
  <c r="B242" i="10" s="1"/>
  <c r="C253" i="10"/>
  <c r="B253" i="10" s="1"/>
  <c r="C262" i="10"/>
  <c r="B262" i="10" s="1"/>
  <c r="C53" i="10"/>
  <c r="B53" i="10" s="1"/>
  <c r="C85" i="10"/>
  <c r="B85" i="10" s="1"/>
  <c r="C11" i="10"/>
  <c r="B11" i="10" s="1"/>
  <c r="C36" i="10"/>
  <c r="B36" i="10" s="1"/>
  <c r="C359" i="10"/>
  <c r="B359" i="10" s="1"/>
  <c r="C368" i="10"/>
  <c r="B368" i="10" s="1"/>
  <c r="C370" i="10"/>
  <c r="B370" i="10" s="1"/>
  <c r="C375" i="10"/>
  <c r="B375" i="10" s="1"/>
  <c r="C384" i="10"/>
  <c r="B384" i="10" s="1"/>
  <c r="C386" i="10"/>
  <c r="B386" i="10" s="1"/>
  <c r="C391" i="10"/>
  <c r="B391" i="10" s="1"/>
  <c r="C400" i="10"/>
  <c r="B400" i="10" s="1"/>
  <c r="C402" i="10"/>
  <c r="B402" i="10" s="1"/>
  <c r="C407" i="10"/>
  <c r="B407" i="10" s="1"/>
  <c r="C348" i="10"/>
  <c r="B348" i="10" s="1"/>
  <c r="C237" i="10"/>
  <c r="B237" i="10" s="1"/>
  <c r="C246" i="10"/>
  <c r="B246" i="10" s="1"/>
  <c r="C272" i="10"/>
  <c r="B272" i="10" s="1"/>
  <c r="C283" i="10"/>
  <c r="B283" i="10" s="1"/>
  <c r="C285" i="10"/>
  <c r="B285" i="10" s="1"/>
  <c r="C294" i="10"/>
  <c r="B294" i="10" s="1"/>
  <c r="C204" i="10"/>
  <c r="B204" i="10" s="1"/>
  <c r="C115" i="10"/>
  <c r="B115" i="10" s="1"/>
  <c r="C147" i="10"/>
  <c r="B147" i="10" s="1"/>
  <c r="C199" i="10"/>
  <c r="B199" i="10" s="1"/>
  <c r="C206" i="10"/>
  <c r="B206" i="10" s="1"/>
  <c r="C222" i="10"/>
  <c r="B222" i="10" s="1"/>
  <c r="C231" i="10"/>
  <c r="B231" i="10" s="1"/>
  <c r="C117" i="10"/>
  <c r="B117" i="10" s="1"/>
  <c r="C126" i="10"/>
  <c r="B126" i="10" s="1"/>
  <c r="C133" i="10"/>
  <c r="B133" i="10" s="1"/>
  <c r="C142" i="10"/>
  <c r="B142" i="10" s="1"/>
  <c r="C149" i="10"/>
  <c r="B149" i="10" s="1"/>
  <c r="C158" i="10"/>
  <c r="B158" i="10" s="1"/>
  <c r="C161" i="10"/>
  <c r="B161" i="10" s="1"/>
  <c r="C170" i="10"/>
  <c r="B170" i="10" s="1"/>
  <c r="C177" i="10"/>
  <c r="B177" i="10" s="1"/>
  <c r="C48" i="10"/>
  <c r="B48" i="10" s="1"/>
  <c r="C55" i="10"/>
  <c r="B55" i="10" s="1"/>
  <c r="C64" i="10"/>
  <c r="B64" i="10" s="1"/>
  <c r="C71" i="10"/>
  <c r="B71" i="10" s="1"/>
  <c r="C80" i="10"/>
  <c r="B80" i="10" s="1"/>
  <c r="C87" i="10"/>
  <c r="B87" i="10" s="1"/>
  <c r="C96" i="10"/>
  <c r="B96" i="10" s="1"/>
  <c r="C103" i="10"/>
  <c r="B103" i="10" s="1"/>
  <c r="C6" i="10"/>
  <c r="B6" i="10" s="1"/>
  <c r="C13" i="10"/>
  <c r="B13" i="10" s="1"/>
  <c r="C22" i="10"/>
  <c r="B22" i="10" s="1"/>
  <c r="C25" i="10"/>
  <c r="B25" i="10" s="1"/>
  <c r="C30" i="10"/>
  <c r="B30" i="10" s="1"/>
  <c r="C33" i="10"/>
  <c r="B33" i="10" s="1"/>
  <c r="C38" i="10"/>
  <c r="B38" i="10" s="1"/>
  <c r="C236" i="10"/>
  <c r="B236" i="10" s="1"/>
  <c r="C241" i="10"/>
  <c r="B241" i="10" s="1"/>
  <c r="C250" i="10"/>
  <c r="B250" i="10" s="1"/>
  <c r="C252" i="10"/>
  <c r="B252" i="10" s="1"/>
  <c r="C257" i="10"/>
  <c r="B257" i="10" s="1"/>
  <c r="C268" i="10"/>
  <c r="B268" i="10" s="1"/>
  <c r="C282" i="10"/>
  <c r="B282" i="10" s="1"/>
  <c r="C284" i="10"/>
  <c r="B284" i="10" s="1"/>
  <c r="C289" i="10"/>
  <c r="B289" i="10" s="1"/>
  <c r="C187" i="10"/>
  <c r="B187" i="10" s="1"/>
  <c r="C189" i="10"/>
  <c r="B189" i="10" s="1"/>
  <c r="C194" i="10"/>
  <c r="B194" i="10" s="1"/>
  <c r="C203" i="10"/>
  <c r="B203" i="10" s="1"/>
  <c r="C205" i="10"/>
  <c r="B205" i="10" s="1"/>
  <c r="C210" i="10"/>
  <c r="B210" i="10" s="1"/>
  <c r="C221" i="10"/>
  <c r="B221" i="10" s="1"/>
  <c r="C226" i="10"/>
  <c r="B226" i="10" s="1"/>
  <c r="C114" i="10"/>
  <c r="B114" i="10" s="1"/>
  <c r="C116" i="10"/>
  <c r="B116" i="10" s="1"/>
  <c r="C121" i="10"/>
  <c r="B121" i="10" s="1"/>
  <c r="C130" i="10"/>
  <c r="B130" i="10" s="1"/>
  <c r="C132" i="10"/>
  <c r="B132" i="10" s="1"/>
  <c r="C137" i="10"/>
  <c r="B137" i="10" s="1"/>
  <c r="C146" i="10"/>
  <c r="B146" i="10" s="1"/>
  <c r="C148" i="10"/>
  <c r="B148" i="10" s="1"/>
  <c r="C153" i="10"/>
  <c r="B153" i="10" s="1"/>
  <c r="C165" i="10"/>
  <c r="B165" i="10" s="1"/>
  <c r="C174" i="10"/>
  <c r="B174" i="10" s="1"/>
  <c r="C176" i="10"/>
  <c r="B176" i="10" s="1"/>
  <c r="C181" i="10"/>
  <c r="B181" i="10" s="1"/>
  <c r="C52" i="10"/>
  <c r="B52" i="10" s="1"/>
  <c r="C54" i="10"/>
  <c r="B54" i="10" s="1"/>
  <c r="C59" i="10"/>
  <c r="B59" i="10" s="1"/>
  <c r="C68" i="10"/>
  <c r="B68" i="10" s="1"/>
  <c r="C70" i="10"/>
  <c r="B70" i="10" s="1"/>
  <c r="C75" i="10"/>
  <c r="B75" i="10" s="1"/>
  <c r="C84" i="10"/>
  <c r="B84" i="10" s="1"/>
  <c r="C86" i="10"/>
  <c r="B86" i="10" s="1"/>
  <c r="C91" i="10"/>
  <c r="B91" i="10" s="1"/>
  <c r="C100" i="10"/>
  <c r="B100" i="10" s="1"/>
  <c r="C102" i="10"/>
  <c r="B102" i="10" s="1"/>
  <c r="C107" i="10"/>
  <c r="B107" i="10" s="1"/>
  <c r="C10" i="10"/>
  <c r="B10" i="10" s="1"/>
  <c r="C12" i="10"/>
  <c r="B12" i="10" s="1"/>
  <c r="C17" i="10"/>
  <c r="B17" i="10" s="1"/>
  <c r="C42" i="10"/>
  <c r="B42" i="10" s="1"/>
  <c r="C288" i="10"/>
  <c r="B288" i="10" s="1"/>
  <c r="C193" i="10"/>
  <c r="B193" i="10" s="1"/>
  <c r="C209" i="10"/>
  <c r="B209" i="10" s="1"/>
  <c r="C225" i="10"/>
  <c r="B225" i="10" s="1"/>
  <c r="C120" i="10"/>
  <c r="B120" i="10" s="1"/>
  <c r="C136" i="10"/>
  <c r="B136" i="10" s="1"/>
  <c r="C152" i="10"/>
  <c r="B152" i="10" s="1"/>
  <c r="C164" i="10"/>
  <c r="B164" i="10" s="1"/>
  <c r="C180" i="10"/>
  <c r="B180" i="10" s="1"/>
  <c r="C58" i="10"/>
  <c r="B58" i="10" s="1"/>
  <c r="C74" i="10"/>
  <c r="B74" i="10" s="1"/>
  <c r="C90" i="10"/>
  <c r="B90" i="10" s="1"/>
  <c r="C106" i="10"/>
  <c r="B106" i="10" s="1"/>
  <c r="C16" i="10"/>
  <c r="B16" i="10" s="1"/>
  <c r="C34" i="10"/>
  <c r="B34" i="10" s="1"/>
  <c r="C37" i="10"/>
  <c r="B37" i="10" s="1"/>
  <c r="C39" i="10"/>
  <c r="B39" i="10" s="1"/>
  <c r="C41" i="10"/>
  <c r="B41" i="10" s="1"/>
  <c r="C443" i="10"/>
  <c r="B443" i="10" s="1"/>
  <c r="C110" i="10"/>
  <c r="B110" i="10" s="1"/>
  <c r="C45" i="10"/>
  <c r="B45" i="10" s="1"/>
  <c r="C442" i="10"/>
  <c r="B442" i="10" s="1"/>
  <c r="C435" i="10"/>
  <c r="B435" i="10" s="1"/>
  <c r="C431" i="10"/>
  <c r="B431" i="10" s="1"/>
  <c r="C427" i="10"/>
  <c r="B427" i="10" s="1"/>
  <c r="C444" i="10"/>
  <c r="B444" i="10" s="1"/>
  <c r="C436" i="10"/>
  <c r="B436" i="10" s="1"/>
  <c r="C432" i="10"/>
  <c r="B432" i="10" s="1"/>
  <c r="C428" i="10"/>
  <c r="B428" i="10" s="1"/>
  <c r="I24" i="7"/>
  <c r="C425" i="10"/>
  <c r="B425" i="10" s="1"/>
  <c r="C448" i="10"/>
  <c r="B448" i="10" s="1"/>
  <c r="C445" i="10"/>
  <c r="B445" i="10" s="1"/>
  <c r="C440" i="10"/>
  <c r="B440" i="10" s="1"/>
  <c r="C429" i="10"/>
  <c r="B429" i="10" s="1"/>
  <c r="C426" i="10"/>
  <c r="B426" i="10" s="1"/>
  <c r="C446" i="10"/>
  <c r="B446" i="10" s="1"/>
  <c r="C441" i="10"/>
  <c r="B441" i="10" s="1"/>
  <c r="C437" i="10"/>
  <c r="B437" i="10" s="1"/>
  <c r="C433" i="10"/>
  <c r="B433" i="10" s="1"/>
  <c r="I17" i="8"/>
  <c r="I23" i="8"/>
  <c r="I21" i="9"/>
  <c r="I18" i="5"/>
  <c r="I25" i="4"/>
  <c r="I27" i="3"/>
  <c r="B42" i="9"/>
  <c r="B36" i="9"/>
  <c r="B32" i="9"/>
  <c r="B44" i="8"/>
  <c r="B38" i="8"/>
  <c r="B34" i="8"/>
  <c r="B37" i="7"/>
  <c r="B33" i="7"/>
  <c r="B30" i="7"/>
  <c r="B41" i="6"/>
  <c r="B37" i="6"/>
  <c r="B34" i="6"/>
  <c r="B43" i="5"/>
  <c r="B38" i="5"/>
  <c r="B35" i="5"/>
  <c r="B43" i="4"/>
  <c r="B38" i="4"/>
  <c r="B35" i="4"/>
  <c r="B47" i="3"/>
  <c r="B42" i="3"/>
  <c r="B38" i="3"/>
  <c r="B26" i="1"/>
  <c r="B36" i="1"/>
  <c r="B30" i="1"/>
  <c r="D423" i="10"/>
  <c r="D422" i="10"/>
  <c r="D421" i="10"/>
  <c r="D420" i="10"/>
  <c r="D419" i="10"/>
  <c r="D418" i="10"/>
  <c r="D417" i="10"/>
  <c r="D416" i="10"/>
  <c r="D415" i="10"/>
  <c r="D414" i="10"/>
  <c r="D413" i="10"/>
  <c r="D412" i="10"/>
  <c r="D411" i="10"/>
  <c r="D410" i="10"/>
  <c r="D356" i="10"/>
  <c r="D295" i="10"/>
  <c r="D235" i="10"/>
  <c r="D183" i="10"/>
  <c r="D111" i="10"/>
  <c r="D46" i="10"/>
  <c r="I23" i="9" l="1"/>
  <c r="I26" i="5"/>
  <c r="I18" i="9"/>
  <c r="I20" i="7"/>
  <c r="I22" i="7"/>
  <c r="I15" i="5"/>
  <c r="I23" i="5"/>
  <c r="I31" i="5"/>
  <c r="I22" i="5"/>
  <c r="I28" i="5"/>
  <c r="I27" i="5"/>
  <c r="I19" i="5"/>
  <c r="I27" i="9"/>
  <c r="I16" i="9"/>
  <c r="I28" i="9"/>
  <c r="I22" i="9"/>
  <c r="I24" i="9"/>
  <c r="I17" i="9"/>
  <c r="I29" i="5"/>
  <c r="I26" i="9"/>
  <c r="I21" i="5"/>
  <c r="I25" i="9"/>
  <c r="I22" i="8"/>
  <c r="I26" i="8"/>
  <c r="I24" i="8"/>
  <c r="I21" i="8"/>
  <c r="I16" i="8"/>
  <c r="I29" i="8"/>
  <c r="I20" i="8"/>
  <c r="I25" i="8"/>
  <c r="I24" i="5"/>
  <c r="I25" i="5"/>
  <c r="I28" i="8"/>
  <c r="I19" i="7"/>
  <c r="I21" i="7"/>
  <c r="I18" i="7"/>
  <c r="I14" i="7"/>
  <c r="I23" i="7"/>
  <c r="I25" i="7"/>
  <c r="I15" i="7"/>
  <c r="I20" i="5"/>
  <c r="I27" i="8"/>
  <c r="I30" i="5"/>
  <c r="I27" i="4"/>
  <c r="I30" i="8"/>
  <c r="I16" i="4"/>
  <c r="I20" i="4"/>
  <c r="I23" i="4"/>
  <c r="I22" i="4"/>
  <c r="I28" i="4"/>
  <c r="I19" i="4"/>
  <c r="I24" i="4"/>
  <c r="I26" i="4"/>
  <c r="I21" i="4"/>
  <c r="I15" i="4"/>
  <c r="I29" i="4"/>
  <c r="I30" i="4"/>
  <c r="I14" i="4"/>
  <c r="B14" i="6"/>
  <c r="E424" i="10"/>
  <c r="C424" i="10" s="1"/>
  <c r="B424" i="10" s="1"/>
  <c r="E423" i="10"/>
  <c r="C423" i="10" s="1"/>
  <c r="B423" i="10" s="1"/>
  <c r="E422" i="10"/>
  <c r="C422" i="10" s="1"/>
  <c r="B422" i="10" s="1"/>
  <c r="E421" i="10"/>
  <c r="C421" i="10" s="1"/>
  <c r="B421" i="10" s="1"/>
  <c r="E420" i="10"/>
  <c r="C420" i="10" s="1"/>
  <c r="B420" i="10" s="1"/>
  <c r="E419" i="10"/>
  <c r="C419" i="10" s="1"/>
  <c r="B419" i="10" s="1"/>
  <c r="E418" i="10"/>
  <c r="C418" i="10" s="1"/>
  <c r="B418" i="10" s="1"/>
  <c r="E417" i="10"/>
  <c r="C417" i="10" s="1"/>
  <c r="B417" i="10" s="1"/>
  <c r="E416" i="10"/>
  <c r="C416" i="10" s="1"/>
  <c r="B416" i="10" s="1"/>
  <c r="E415" i="10"/>
  <c r="C415" i="10" s="1"/>
  <c r="B415" i="10" s="1"/>
  <c r="E414" i="10"/>
  <c r="C414" i="10" s="1"/>
  <c r="B414" i="10" s="1"/>
  <c r="E413" i="10"/>
  <c r="C413" i="10" s="1"/>
  <c r="B413" i="10" s="1"/>
  <c r="E412" i="10"/>
  <c r="C412" i="10" s="1"/>
  <c r="B412" i="10" s="1"/>
  <c r="E411" i="10"/>
  <c r="C411" i="10" s="1"/>
  <c r="B411" i="10" s="1"/>
  <c r="E410" i="10"/>
  <c r="C410" i="10" s="1"/>
  <c r="B410" i="10" s="1"/>
  <c r="E356" i="10"/>
  <c r="C356" i="10" s="1"/>
  <c r="B356" i="10" s="1"/>
  <c r="E295" i="10"/>
  <c r="C295" i="10" s="1"/>
  <c r="B295" i="10" s="1"/>
  <c r="E235" i="10"/>
  <c r="C235" i="10" s="1"/>
  <c r="B235" i="10" s="1"/>
  <c r="E183" i="10"/>
  <c r="C183" i="10" s="1"/>
  <c r="B183" i="10" s="1"/>
  <c r="E111" i="10"/>
  <c r="C111" i="10" s="1"/>
  <c r="B111" i="10" s="1"/>
  <c r="E46" i="10"/>
  <c r="C46" i="10" s="1"/>
  <c r="B46" i="10" s="1"/>
  <c r="I27" i="6"/>
  <c r="I30" i="3"/>
  <c r="I34" i="3"/>
  <c r="I32" i="5" l="1"/>
  <c r="I33" i="3"/>
  <c r="I31" i="3"/>
  <c r="I24" i="3"/>
  <c r="I23" i="3"/>
  <c r="I22" i="3"/>
  <c r="I26" i="7"/>
  <c r="I26" i="3"/>
  <c r="I31" i="4"/>
  <c r="I32" i="4" s="1"/>
  <c r="I28" i="3"/>
  <c r="I32" i="3"/>
  <c r="I29" i="3"/>
  <c r="I25" i="3"/>
  <c r="I20" i="3"/>
  <c r="I17" i="3"/>
  <c r="I16" i="3"/>
  <c r="I15" i="3"/>
  <c r="C7" i="4"/>
  <c r="C8" i="5" s="1"/>
  <c r="C7" i="6" s="1"/>
  <c r="C7" i="7" s="1"/>
  <c r="C8" i="8" s="1"/>
  <c r="C8" i="9" s="1"/>
  <c r="A26" i="9"/>
  <c r="A25" i="9"/>
  <c r="A24" i="9"/>
  <c r="A23" i="9"/>
  <c r="A22" i="9"/>
  <c r="A21" i="9"/>
  <c r="A20" i="9"/>
  <c r="A18" i="9"/>
  <c r="A17" i="9"/>
  <c r="A16" i="9"/>
  <c r="A15" i="9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25" i="7"/>
  <c r="A23" i="7"/>
  <c r="A22" i="7"/>
  <c r="A21" i="7"/>
  <c r="A20" i="7"/>
  <c r="A19" i="7"/>
  <c r="A17" i="7"/>
  <c r="A16" i="7"/>
  <c r="A15" i="7"/>
  <c r="A14" i="7"/>
  <c r="A28" i="6"/>
  <c r="A26" i="6"/>
  <c r="A25" i="6"/>
  <c r="A24" i="6"/>
  <c r="A23" i="6"/>
  <c r="A22" i="6"/>
  <c r="A21" i="6"/>
  <c r="A20" i="6"/>
  <c r="A19" i="6"/>
  <c r="A17" i="6"/>
  <c r="A16" i="6"/>
  <c r="A15" i="6"/>
  <c r="A14" i="6"/>
  <c r="A26" i="5"/>
  <c r="A25" i="5"/>
  <c r="A24" i="5"/>
  <c r="A23" i="5"/>
  <c r="A22" i="5"/>
  <c r="A21" i="5"/>
  <c r="A20" i="5"/>
  <c r="A19" i="5"/>
  <c r="A17" i="5"/>
  <c r="A16" i="5"/>
  <c r="A15" i="5"/>
  <c r="A28" i="4"/>
  <c r="A26" i="4"/>
  <c r="A25" i="4"/>
  <c r="A24" i="4"/>
  <c r="A23" i="4"/>
  <c r="A22" i="4"/>
  <c r="A21" i="4"/>
  <c r="A20" i="4"/>
  <c r="A18" i="4"/>
  <c r="A17" i="4"/>
  <c r="A16" i="4"/>
  <c r="A15" i="4"/>
  <c r="A14" i="4"/>
  <c r="Q23" i="1"/>
  <c r="A22" i="1"/>
  <c r="A21" i="1"/>
  <c r="A20" i="1"/>
  <c r="A19" i="1"/>
  <c r="A18" i="1"/>
  <c r="A17" i="1"/>
  <c r="A16" i="1"/>
  <c r="A15" i="1"/>
  <c r="I21" i="3" l="1"/>
  <c r="I20" i="1" l="1"/>
  <c r="I21" i="1"/>
  <c r="I32" i="9"/>
  <c r="I34" i="9" s="1"/>
  <c r="I41" i="9"/>
  <c r="I36" i="9"/>
  <c r="I38" i="9" s="1"/>
  <c r="I15" i="9"/>
  <c r="I29" i="9" s="1"/>
  <c r="I22" i="1"/>
  <c r="I15" i="1"/>
  <c r="I35" i="1"/>
  <c r="I26" i="1"/>
  <c r="I28" i="1" s="1"/>
  <c r="I30" i="1"/>
  <c r="I32" i="1" s="1"/>
  <c r="I18" i="1"/>
  <c r="I19" i="1"/>
  <c r="I42" i="9" l="1"/>
  <c r="I43" i="9" s="1"/>
  <c r="I36" i="1"/>
  <c r="I37" i="1" s="1"/>
  <c r="I43" i="8"/>
  <c r="I34" i="8"/>
  <c r="I36" i="8" s="1"/>
  <c r="I38" i="8"/>
  <c r="I40" i="8" s="1"/>
  <c r="I44" i="8"/>
  <c r="I15" i="8"/>
  <c r="I31" i="8" s="1"/>
  <c r="I23" i="1"/>
  <c r="I38" i="1" l="1"/>
  <c r="I44" i="9"/>
  <c r="I45" i="8"/>
  <c r="I37" i="6" l="1"/>
  <c r="I38" i="6" s="1"/>
  <c r="I34" i="6"/>
  <c r="I35" i="6" s="1"/>
  <c r="I42" i="6"/>
  <c r="I35" i="5"/>
  <c r="I36" i="5" s="1"/>
  <c r="I42" i="5"/>
  <c r="I38" i="5"/>
  <c r="I39" i="5" s="1"/>
  <c r="I27" i="7"/>
  <c r="I46" i="8"/>
  <c r="I46" i="3"/>
  <c r="I47" i="3"/>
  <c r="I42" i="3"/>
  <c r="I43" i="3" s="1"/>
  <c r="I38" i="3"/>
  <c r="I40" i="3" s="1"/>
  <c r="I14" i="3"/>
  <c r="I35" i="3" s="1"/>
  <c r="I48" i="3" l="1"/>
  <c r="I49" i="3" s="1"/>
  <c r="I33" i="7"/>
  <c r="I34" i="7" s="1"/>
  <c r="I30" i="7"/>
  <c r="I31" i="7" s="1"/>
  <c r="I37" i="7"/>
  <c r="I38" i="7"/>
  <c r="I38" i="4"/>
  <c r="I39" i="4" s="1"/>
  <c r="I43" i="4"/>
  <c r="I35" i="4"/>
  <c r="I36" i="4" s="1"/>
  <c r="I42" i="4"/>
  <c r="I44" i="4" l="1"/>
  <c r="I45" i="4" s="1"/>
  <c r="I39" i="7"/>
  <c r="I40" i="7" l="1"/>
  <c r="I43" i="5" l="1"/>
  <c r="I44" i="5" s="1"/>
  <c r="I45" i="5" s="1"/>
  <c r="I26" i="6" l="1"/>
  <c r="I20" i="6"/>
  <c r="I18" i="6"/>
  <c r="I29" i="6"/>
  <c r="I30" i="6"/>
  <c r="I15" i="6"/>
  <c r="I19" i="6" l="1"/>
  <c r="I25" i="6"/>
  <c r="I23" i="6"/>
  <c r="I24" i="6"/>
  <c r="I21" i="6"/>
  <c r="I28" i="6"/>
  <c r="I22" i="6"/>
  <c r="I14" i="6"/>
  <c r="I31" i="6" l="1"/>
  <c r="I41" i="6"/>
  <c r="I43" i="6" s="1"/>
  <c r="I44" i="6" l="1"/>
</calcChain>
</file>

<file path=xl/sharedStrings.xml><?xml version="1.0" encoding="utf-8"?>
<sst xmlns="http://schemas.openxmlformats.org/spreadsheetml/2006/main" count="1467" uniqueCount="269">
  <si>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</si>
  <si>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</si>
  <si>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</si>
  <si>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</si>
  <si>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</si>
  <si>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</si>
  <si>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</si>
  <si>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</si>
  <si>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</si>
  <si>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</si>
  <si>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INE810V08023</t>
  </si>
  <si>
    <t>Bhilwara Green Energy Limited</t>
  </si>
  <si>
    <t>Debt Instrument-Privately Placed-Unlisted</t>
  </si>
  <si>
    <t>Clean Max Enviro Energy Solutions Private Limited</t>
  </si>
  <si>
    <t>INE647U07015</t>
  </si>
  <si>
    <t>Bhilangana Hydro Power Limited</t>
  </si>
  <si>
    <t>INE453I07153</t>
  </si>
  <si>
    <t>INE453I07146</t>
  </si>
  <si>
    <t>INE453I07161</t>
  </si>
  <si>
    <t>INE453I07138</t>
  </si>
  <si>
    <t>Abhitech Developers Private Limited</t>
  </si>
  <si>
    <t>INE683V07026</t>
  </si>
  <si>
    <t>INE01F007012</t>
  </si>
  <si>
    <t>Time Technoplast Limited</t>
  </si>
  <si>
    <t>DB Power (Madhya Pradesh) Limited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</si>
  <si>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</si>
  <si>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</si>
  <si>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</si>
  <si>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</si>
  <si>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</si>
  <si>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</si>
  <si>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</si>
  <si>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</si>
  <si>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</si>
  <si>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</si>
  <si>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</si>
  <si>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INE656Y08016</t>
  </si>
  <si>
    <t>IL&amp;FS  Infrastructure Debt Fund Series 1BIL&amp;FS Wind Energy Limited</t>
  </si>
  <si>
    <t>INE810V08031</t>
  </si>
  <si>
    <t>IL&amp;FS  Infrastructure Debt Fund Series 1BIL&amp;FS Wind Energy Limited.</t>
  </si>
  <si>
    <t>IL&amp;FS  Infrastructure Debt Fund Series 1BBhilwara Green Energy Limited</t>
  </si>
  <si>
    <t>INE030N07027</t>
  </si>
  <si>
    <t>INE434K07027</t>
  </si>
  <si>
    <t>IL&amp;FS  Infrastructure Debt Fund Series 1BBhilangana Hydro Power Limited</t>
  </si>
  <si>
    <t>IL&amp;FS  Infrastructure Debt Fund Series 1BAD Hydro Power Limited</t>
  </si>
  <si>
    <t>INE572H07020</t>
  </si>
  <si>
    <t>INE131S07022</t>
  </si>
  <si>
    <t>IL&amp;FS  Infrastructure Debt Fund Series 1BGHV Hospitality India Pvt Limited</t>
  </si>
  <si>
    <t>IL&amp;FS  Infrastructure Debt Fund Series 1B Babcock Borsig Limited</t>
  </si>
  <si>
    <t>INE434K07019</t>
  </si>
  <si>
    <t>IL&amp;FS  Infrastructure Debt Fund Series 1BAMRI Hospitals Limited</t>
  </si>
  <si>
    <t>INE437M07042</t>
  </si>
  <si>
    <t>IL&amp;FS  Infrastructure Debt Fund Series 1BAbhitech Developers Private Limited</t>
  </si>
  <si>
    <t>INE683V07018</t>
  </si>
  <si>
    <t>IL&amp;FS  Infrastructure Debt Fund Series 1BWilliamson Magor &amp; Co. Limited</t>
  </si>
  <si>
    <t>Williamson Magor &amp; Co. Limited</t>
  </si>
  <si>
    <t>Sector / Rating</t>
  </si>
  <si>
    <t>Percent</t>
  </si>
  <si>
    <t>CRISIL A1+</t>
  </si>
  <si>
    <t>India Rating BBB+</t>
  </si>
  <si>
    <t>Cash &amp; Equivalent</t>
  </si>
  <si>
    <t>Net Receivable/Payable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</si>
  <si>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</si>
  <si>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</si>
  <si>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</si>
  <si>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</si>
  <si>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</si>
  <si>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INE572H07038</t>
  </si>
  <si>
    <t>INE437M07059</t>
  </si>
  <si>
    <t>IL&amp;FS  Infrastructure Debt Fund Series 2A</t>
  </si>
  <si>
    <t>INE882W07014</t>
  </si>
  <si>
    <t>INE882W07022</t>
  </si>
  <si>
    <t>Kaynes Technology India Private Limited</t>
  </si>
  <si>
    <t>INE918Z07019</t>
  </si>
  <si>
    <t>IL&amp;FS  Infrastructure Debt Fund Series 2B</t>
  </si>
  <si>
    <t>INE437M07075</t>
  </si>
  <si>
    <t>INE117N07030</t>
  </si>
  <si>
    <t>IL&amp;FS  Infrastructure Debt Fund Series 2C</t>
  </si>
  <si>
    <t>INE437M07083</t>
  </si>
  <si>
    <t>INE117N07048</t>
  </si>
  <si>
    <t xml:space="preserve">Collateralised Borrowing &amp; Lending Obligation </t>
  </si>
  <si>
    <t>IL&amp;FS  Infrastructure Debt Fund Series 3A</t>
  </si>
  <si>
    <t>INE437M07067</t>
  </si>
  <si>
    <t>IL&amp;FS  Infrastructure Debt Fund Series 3B</t>
  </si>
  <si>
    <t>INE117N07022</t>
  </si>
  <si>
    <t>Il&amp;Fs Wind Energy Limited</t>
  </si>
  <si>
    <t>Ghv Hospitality (India) Private Limited</t>
  </si>
  <si>
    <t>Amri Hospital Limited</t>
  </si>
  <si>
    <t>Bg Wind Power Limited</t>
  </si>
  <si>
    <t>Ad Hydro Power Ltd</t>
  </si>
  <si>
    <t>Babcock Borsing Limited</t>
  </si>
  <si>
    <t>Tanglin Developments Limited</t>
  </si>
  <si>
    <t>Janaadhar (India) Private Limited</t>
  </si>
  <si>
    <t>INE453I07120</t>
  </si>
  <si>
    <t>Electrolsteel Casting Ltd</t>
  </si>
  <si>
    <t>INE210A07014</t>
  </si>
  <si>
    <t>Applied For</t>
  </si>
  <si>
    <t>IL&amp;FS Mutual Fund (IDF)</t>
  </si>
  <si>
    <t>3rd Floor, The IL&amp;FS Financial
Bandra Kurla Complex
Bandra (East)
Mumbai</t>
  </si>
  <si>
    <t>PORTFOLIO APPRAISAL</t>
  </si>
  <si>
    <t>By Security Type</t>
  </si>
  <si>
    <t xml:space="preserve">Account : 100001     IDF SERIES 1A  </t>
  </si>
  <si>
    <t>IDF Scheme 1</t>
  </si>
  <si>
    <t>Security</t>
  </si>
  <si>
    <t>Unit Cost</t>
  </si>
  <si>
    <t>Cost</t>
  </si>
  <si>
    <t>Price</t>
  </si>
  <si>
    <t>Market Value</t>
  </si>
  <si>
    <t>Gain / Loss (+/-)</t>
  </si>
  <si>
    <t>% G/L</t>
  </si>
  <si>
    <t>% Assets</t>
  </si>
  <si>
    <t>Accrued Income</t>
  </si>
  <si>
    <t>Bonds / Debentures</t>
  </si>
  <si>
    <t>ADPL_26_SEP_2021</t>
  </si>
  <si>
    <t>GHV HOSPITALITY INDIA PVT LTD_1A_150421</t>
  </si>
  <si>
    <t>Bhilangana Hydro Power Limited_310326</t>
  </si>
  <si>
    <t>ADPL_26_SEP_2021_2B</t>
  </si>
  <si>
    <t>Bhilangana Hydro Power Limited_31032030</t>
  </si>
  <si>
    <t>ADPL_Interscheme_1A_31032019</t>
  </si>
  <si>
    <t>Fixed Deposit</t>
  </si>
  <si>
    <t>CBLO_Margin_04122017</t>
  </si>
  <si>
    <t>Money Market Discounted</t>
  </si>
  <si>
    <t>Cash / Bank</t>
  </si>
  <si>
    <t>CASH</t>
  </si>
  <si>
    <t>CASH Rec/Payable</t>
  </si>
  <si>
    <t>Other Assets</t>
  </si>
  <si>
    <t>Other Liabilities and Assets</t>
  </si>
  <si>
    <t>IL&amp;FS Solar Power Limited_1B_27_12_20</t>
  </si>
  <si>
    <t>IWEL_1B_15042021</t>
  </si>
  <si>
    <t>AD Hydro Power Limited 31 MAR 2021</t>
  </si>
  <si>
    <t>GHV HOSPITALITY INDIA PVT LTD_1B_150421</t>
  </si>
  <si>
    <t>BG Wind Power Limited_28042019</t>
  </si>
  <si>
    <t>Babcock Borsig Limited_31032021</t>
  </si>
  <si>
    <t>AD Hydro Power Limited 26032021</t>
  </si>
  <si>
    <t>AD Hydro Power Limited</t>
  </si>
  <si>
    <t>Bhilangana Hydro Power Limited_310324</t>
  </si>
  <si>
    <t>Time_Technoplast_1B_06092021</t>
  </si>
  <si>
    <t>Bhilangana Hydro Power Limited_310330</t>
  </si>
  <si>
    <t>Babcock Borsig Limited_31032023</t>
  </si>
  <si>
    <t>10.80_AMRI Hospitals Ltd_31032021</t>
  </si>
  <si>
    <t>IL&amp;FS Solar Power Limited_1C_27_12_20</t>
  </si>
  <si>
    <t>Kanchanjunga Power Company Private Limited_31102028</t>
  </si>
  <si>
    <t>IWEL_1C_300920121</t>
  </si>
  <si>
    <t>GHV HOSPITALITY INDIA PVT LTD_1C_150421</t>
  </si>
  <si>
    <t>AD Hydro Power Limited 31 MAR 2024</t>
  </si>
  <si>
    <t>Babcock Borsig Limited_30062020</t>
  </si>
  <si>
    <t>10.80_AMRI Hospitals Ltd_31032024</t>
  </si>
  <si>
    <t>AD Hydro Power Limited 26 03 2024</t>
  </si>
  <si>
    <t>Bhilwara Green Energy Limited A</t>
  </si>
  <si>
    <t>Babcock Borsig Limited_31032023_2</t>
  </si>
  <si>
    <t>IWEL_2A_30092021</t>
  </si>
  <si>
    <t>Babcock Borsig Limited_31032023_1C</t>
  </si>
  <si>
    <t>Time_Technoplast_1C_06092021</t>
  </si>
  <si>
    <t>CCIL MARGIN 01112017</t>
  </si>
  <si>
    <t>8.40_CBLO_1C_06042015</t>
  </si>
  <si>
    <t>Babcock Borsig Limited_30062022</t>
  </si>
  <si>
    <t>GHV HOSPITALITY INDIA PVT LTD_2A_150421</t>
  </si>
  <si>
    <t>Kanchanjunga Power Company Private Limited_31052029</t>
  </si>
  <si>
    <t>10.70% Janaadhar private Limited 19.03.2023</t>
  </si>
  <si>
    <t>13.50% Janaadhar private Limited 19.03.2023</t>
  </si>
  <si>
    <t>10.80_AMRI Hospitals Ltd_30092020</t>
  </si>
  <si>
    <t>Babcock Borsig Limited_2A_31032023</t>
  </si>
  <si>
    <t>Time_Technoplast_2B_06092021</t>
  </si>
  <si>
    <t>IWEL_2B_30092021</t>
  </si>
  <si>
    <t>GHV HOSPITALITY INDIA PVT LTD_2B_150421</t>
  </si>
  <si>
    <t>Babcock Borsig Limited_31122019</t>
  </si>
  <si>
    <t>BABCOCK BORSIG LIMITED_31032023</t>
  </si>
  <si>
    <t>Kanchanjunga Power Company Private Limited_31072029</t>
  </si>
  <si>
    <t>IL&amp;FS Solar Power Limited_2B_27_12_20</t>
  </si>
  <si>
    <t>CBLO MARGIN 20122017</t>
  </si>
  <si>
    <t>ADPL_Interescheme_2C_26_SEP_2021</t>
  </si>
  <si>
    <t>IL&amp;FS Solar Power Limited_2C_27_12_20</t>
  </si>
  <si>
    <t>10.80_AMRI Hospitals Ltd_31032027</t>
  </si>
  <si>
    <t>Kanchanjunga Power Company Private Limited_31102029</t>
  </si>
  <si>
    <t>IL&amp;FS Solar Power Limited_2C_27_12_20_2</t>
  </si>
  <si>
    <t>Babcock Borsig Limited_2C_31032023</t>
  </si>
  <si>
    <t>Time_Technoplast_2C_06092021</t>
  </si>
  <si>
    <t>CBLO MARGIN _30092016</t>
  </si>
  <si>
    <t>CBLO MARGIN 01082018</t>
  </si>
  <si>
    <t>CCIL MARGIN 08122017</t>
  </si>
  <si>
    <t>CBLO_Margin_28092017</t>
  </si>
  <si>
    <t>CBLO_Margin_28082017</t>
  </si>
  <si>
    <t>CBLO_MARGIN_04092017</t>
  </si>
  <si>
    <t>Bhilangana Hydro Power Limited_31122022</t>
  </si>
  <si>
    <t>IL&amp;FS Solar Power Limited_1A_27_12_20</t>
  </si>
  <si>
    <t>Bhilangana Hydro Power Limited_31 March 2021</t>
  </si>
  <si>
    <t>Janaadhar private Limited 19.03.2023</t>
  </si>
  <si>
    <t>CBLO</t>
  </si>
  <si>
    <t>IL&amp;FS  Infrastructure Debt Fund Series 1ACBLO Margin</t>
  </si>
  <si>
    <t>Monthly  Portfolio statement as on December 31, 2018CBLO Margin</t>
  </si>
  <si>
    <t>Instrument Name</t>
  </si>
  <si>
    <t>Listed / Unlisted</t>
  </si>
  <si>
    <t>IND A(SO)</t>
  </si>
  <si>
    <t>Unlisted</t>
  </si>
  <si>
    <t>CARE A- (SO)</t>
  </si>
  <si>
    <t>Unrated</t>
  </si>
  <si>
    <t>CARE A</t>
  </si>
  <si>
    <t>ICRA BBB</t>
  </si>
  <si>
    <t>Listed</t>
  </si>
  <si>
    <t>ICRA BBB+</t>
  </si>
  <si>
    <t>ICRA BB+ (SO)</t>
  </si>
  <si>
    <t>[ICRA]BBB -</t>
  </si>
  <si>
    <t>CRISIL BBB -</t>
  </si>
  <si>
    <t>BWR A+ (SO)</t>
  </si>
  <si>
    <t>CARE BBB-</t>
  </si>
  <si>
    <t>CARE BBB+</t>
  </si>
  <si>
    <t>BWR A+</t>
  </si>
  <si>
    <t>CRISIL (AA-)</t>
  </si>
  <si>
    <t>ICRA C-</t>
  </si>
  <si>
    <t>CBLO_Margin_180319</t>
  </si>
  <si>
    <t>CBLO_MARGIN_260319</t>
  </si>
  <si>
    <t>As Of 31/03/2019</t>
  </si>
  <si>
    <t>6.90.CBLO_1A02042019</t>
  </si>
  <si>
    <t>6.80.CBLO_1A02042019</t>
  </si>
  <si>
    <t>6.80.CBLO_1B02042019</t>
  </si>
  <si>
    <t>6.80.CBLO_2A02042019</t>
  </si>
  <si>
    <t>6.80.CBLO_2B02042019</t>
  </si>
  <si>
    <t>6.80.CBLO_3A02042019</t>
  </si>
  <si>
    <t>6.80.CBLO_3B02042019</t>
  </si>
  <si>
    <t>IL&amp;FS Wind Energy Limited</t>
  </si>
  <si>
    <t>GHV Hospitality (India) Private Limited</t>
  </si>
  <si>
    <t>IL&amp;FS Solar Power Limited</t>
  </si>
  <si>
    <t>BG Wind Power Limited</t>
  </si>
  <si>
    <t>AD Hydro Power Ltd</t>
  </si>
  <si>
    <t>AMRI Hospital Limited</t>
  </si>
  <si>
    <t>Il&amp;Fs Solar Power Limited</t>
  </si>
  <si>
    <t>The IL&amp;FS Financial Centre, 1st Floor, Plot C-22, G-Block, Bandra Kurla Complex, Bandra East, Mumbai-400051 (www.ilfsinfrafund.com)</t>
  </si>
  <si>
    <t>Notes:</t>
  </si>
  <si>
    <t xml:space="preserve">1.   Total Non Performing Assets provided for </t>
  </si>
  <si>
    <t>Nil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</si>
  <si>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</t>
    </r>
  </si>
  <si>
    <t xml:space="preserve">             Growth Option - Direct Plan</t>
  </si>
  <si>
    <t xml:space="preserve">             Dividend Payout Option - Direct Plan</t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</si>
  <si>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</t>
    </r>
  </si>
  <si>
    <t>4.   Exposure to derivative instrument at the end of the period</t>
  </si>
  <si>
    <t xml:space="preserve">5.   Investment in foreign securities / overseas ETF(s) / ADRs / GDRs </t>
  </si>
  <si>
    <t>6.   Investment in short term deposit at the end of the period (In Lakhs)</t>
  </si>
  <si>
    <t>7.   Investment in repo in corporate debt securities (In Lakhs)</t>
  </si>
  <si>
    <t>8.   Average Portfolio Maturity</t>
  </si>
  <si>
    <t>9.   Total Dividend (net) declared during the period</t>
  </si>
  <si>
    <t>Plan/Option Name</t>
  </si>
  <si>
    <t>Individual &amp; HUF</t>
  </si>
  <si>
    <t>Dividend payout Option  - Direct Plan</t>
  </si>
  <si>
    <r>
      <t xml:space="preserve">Dividends are declared on face value of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1,000,000 per unit. After distribution of dividend, the NAV falls to the extent of dividend and statutory levy (if applicable).</t>
    </r>
  </si>
  <si>
    <r>
      <t xml:space="preserve">10. Total Exposure to illiquid securities is 0.00% of the portfolio, i.e. </t>
    </r>
    <r>
      <rPr>
        <sz val="12"/>
        <rFont val="Rupee Foradian"/>
        <family val="2"/>
      </rPr>
      <t xml:space="preserve">` </t>
    </r>
    <r>
      <rPr>
        <sz val="12"/>
        <rFont val="Times New Roman"/>
        <family val="1"/>
      </rPr>
      <t>0.00 lakh</t>
    </r>
  </si>
  <si>
    <r>
      <t xml:space="preserve">Dividends are declared on face value of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1,000,000 per unit. After distribution of dividend, the NAV falls to the extent of dividend and statutory levy             (if applicable).</t>
    </r>
  </si>
  <si>
    <t>5.   Investment in foreign securities / overseas ETF(s) / ADRs / GDRs</t>
  </si>
  <si>
    <r>
      <t>Dividends are declared on face value of</t>
    </r>
    <r>
      <rPr>
        <sz val="12"/>
        <rFont val="Rupee Foradian"/>
        <family val="2"/>
      </rPr>
      <t xml:space="preserve"> `</t>
    </r>
    <r>
      <rPr>
        <sz val="12"/>
        <rFont val="Times New Roman"/>
        <family val="1"/>
      </rPr>
      <t xml:space="preserve"> 1,000,000 per unit. After distribution of dividend, the NAV falls to the extent of dividend and statutory levy (if applicable).</t>
    </r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</si>
  <si>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)**</t>
    </r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</si>
  <si>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)**</t>
    </r>
  </si>
  <si>
    <t>4.   Exposure to derivative instrument at the end of the month</t>
  </si>
  <si>
    <t>6.   Investment in short term deposit at the end of the month (In Lakhs)</t>
  </si>
  <si>
    <t>8.   Average Portfolio Maturity-will be calculated once units are fully paid-up</t>
  </si>
  <si>
    <t>NA</t>
  </si>
  <si>
    <t>** Scheme is partly paid as on September 30, 2018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</si>
  <si>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</t>
    </r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</si>
  <si>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</t>
    </r>
  </si>
  <si>
    <t>5.    Investment in foreign securities / overseas ETF(s) / ADRs / GDRs</t>
  </si>
  <si>
    <t xml:space="preserve">             Growth Option - Regular Plan</t>
  </si>
  <si>
    <t>*Units were alloted on May 7, 2018</t>
  </si>
  <si>
    <r>
      <t xml:space="preserve">Dividends are declared on face value of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1,000,000 per unit. After distribution of dividend, the NAV falls to the extent of dividend and statutory levy         (if applicable).</t>
    </r>
  </si>
  <si>
    <r>
      <t xml:space="preserve">Dividends are declared on face value of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1,000,000 per unit. After distribution of dividend, the NAV falls to the extent of dividend and statutory levy              (if applicable).</t>
    </r>
  </si>
  <si>
    <t>Half Yearly Portfolio statement as on March 31, 2019</t>
  </si>
  <si>
    <t>(Pursuant to Regulation 59A of the SEBI (Mutual Funds) Regulations 1996)</t>
  </si>
  <si>
    <t>1255.60 Days</t>
  </si>
  <si>
    <t>945.45 Days</t>
  </si>
  <si>
    <t>843.15 Days</t>
  </si>
  <si>
    <t>591.3 Days</t>
  </si>
  <si>
    <t>1595.05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</si>
</sst>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  <numFmt numFmtId="168" formatCode="_(* #,##0.0000_);_(* \(#,##0.0000\);_(* &quot;-&quot;??_);_(@_)"/>
    <numFmt numFmtId="169" formatCode="_(* #,##0.000000_);_(* \(#,##0.000000\);_(* &quot;-&quot;??_);_(@_)"/>
    <numFmt numFmtId="170" formatCode="0.0000"/>
    <numFmt numFmtId="171" formatCode="#,##0.0000"/>
  </numFmts>
  <fonts count="31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sz val="12"/>
      <name val="Rupee Foradian"/>
      <family val="2"/>
    </font>
    <font>
      <sz val="10"/>
      <name val="MS Sans Serif"/>
      <family val="2"/>
    </font>
    <font>
      <u/>
      <sz val="12"/>
      <name val="Times New Roman"/>
      <family val="1"/>
    </font>
    <font>
      <sz val="12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1" fillId="0" borderId="0"/>
    <xf numFmtId="0" fontId="10" fillId="0" borderId="0"/>
    <xf numFmtId="0" fontId="10" fillId="8" borderId="8" applyNumberFormat="0" applyFont="0" applyAlignment="0" applyProtection="0"/>
    <xf numFmtId="0" fontId="23" fillId="6" borderId="5" applyNumberFormat="0" applyAlignment="0" applyProtection="0"/>
    <xf numFmtId="9" fontId="1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39" fontId="28" fillId="0" borderId="0"/>
    <xf numFmtId="164" fontId="1" fillId="0" borderId="0" applyFont="0" applyFill="0" applyBorder="0" applyAlignment="0" applyProtection="0"/>
  </cellStyleXfs>
  <cellXfs count="254">
    <xf numFmtId="0" fontId="0" fillId="0" borderId="0" xfId="0"/>
    <xf numFmtId="0" fontId="2" fillId="0" borderId="0" xfId="0" applyFont="1" applyFill="1" applyBorder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Border="1"/>
    <xf numFmtId="10" fontId="2" fillId="0" borderId="0" xfId="2" applyNumberFormat="1" applyFont="1" applyBorder="1"/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39" fontId="3" fillId="33" borderId="0" xfId="1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 applyBorder="1"/>
    <xf numFmtId="39" fontId="2" fillId="0" borderId="0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4" fontId="2" fillId="0" borderId="0" xfId="0" applyNumberFormat="1" applyFont="1" applyFill="1" applyBorder="1"/>
    <xf numFmtId="164" fontId="8" fillId="0" borderId="0" xfId="1" applyFont="1" applyFill="1" applyBorder="1"/>
    <xf numFmtId="0" fontId="8" fillId="34" borderId="0" xfId="0" applyFont="1" applyFill="1" applyBorder="1"/>
    <xf numFmtId="39" fontId="8" fillId="34" borderId="0" xfId="0" applyNumberFormat="1" applyFont="1" applyFill="1" applyBorder="1"/>
    <xf numFmtId="0" fontId="8" fillId="0" borderId="0" xfId="0" applyFont="1" applyFill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9" fontId="8" fillId="0" borderId="0" xfId="0" applyNumberFormat="1" applyFont="1" applyFill="1" applyBorder="1"/>
    <xf numFmtId="164" fontId="2" fillId="0" borderId="0" xfId="1" applyFont="1" applyFill="1" applyBorder="1"/>
    <xf numFmtId="4" fontId="8" fillId="34" borderId="0" xfId="1" applyNumberFormat="1" applyFont="1" applyFill="1" applyBorder="1"/>
    <xf numFmtId="0" fontId="3" fillId="33" borderId="0" xfId="0" applyFont="1" applyFill="1" applyBorder="1"/>
    <xf numFmtId="39" fontId="3" fillId="33" borderId="0" xfId="0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0" fontId="7" fillId="0" borderId="0" xfId="3" applyFont="1" applyFill="1" applyBorder="1"/>
    <xf numFmtId="10" fontId="2" fillId="0" borderId="0" xfId="0" applyNumberFormat="1" applyFont="1" applyFill="1" applyBorder="1"/>
    <xf numFmtId="0" fontId="2" fillId="0" borderId="0" xfId="0" applyFont="1" applyFill="1"/>
    <xf numFmtId="165" fontId="2" fillId="0" borderId="0" xfId="1" applyNumberFormat="1" applyFont="1" applyFill="1"/>
    <xf numFmtId="10" fontId="2" fillId="0" borderId="0" xfId="2" applyNumberFormat="1" applyFont="1" applyFill="1"/>
    <xf numFmtId="10" fontId="2" fillId="0" borderId="0" xfId="2" applyNumberFormat="1" applyFont="1"/>
    <xf numFmtId="0" fontId="8" fillId="0" borderId="0" xfId="0" applyFont="1" applyFill="1" applyBorder="1" applyAlignment="1">
      <alignment horizontal="left" vertical="top"/>
    </xf>
    <xf numFmtId="10" fontId="8" fillId="0" borderId="0" xfId="2" applyNumberFormat="1" applyFont="1" applyFill="1" applyBorder="1" applyAlignment="1">
      <alignment horizontal="left" vertical="top"/>
    </xf>
    <xf numFmtId="10" fontId="2" fillId="0" borderId="0" xfId="0" applyNumberFormat="1" applyFont="1"/>
    <xf numFmtId="3" fontId="2" fillId="0" borderId="0" xfId="0" applyNumberFormat="1" applyFont="1" applyFill="1" applyBorder="1"/>
    <xf numFmtId="39" fontId="2" fillId="0" borderId="0" xfId="0" applyNumberFormat="1" applyFont="1" applyFill="1"/>
    <xf numFmtId="4" fontId="2" fillId="0" borderId="0" xfId="0" applyNumberFormat="1" applyFont="1" applyFill="1"/>
    <xf numFmtId="0" fontId="8" fillId="35" borderId="0" xfId="0" applyFont="1" applyFill="1" applyBorder="1"/>
    <xf numFmtId="39" fontId="8" fillId="35" borderId="0" xfId="0" applyNumberFormat="1" applyFont="1" applyFill="1" applyBorder="1"/>
    <xf numFmtId="4" fontId="8" fillId="0" borderId="0" xfId="0" applyNumberFormat="1" applyFont="1" applyFill="1" applyBorder="1"/>
    <xf numFmtId="167" fontId="2" fillId="0" borderId="0" xfId="0" applyNumberFormat="1" applyFont="1" applyFill="1"/>
    <xf numFmtId="3" fontId="2" fillId="0" borderId="0" xfId="0" applyNumberFormat="1" applyFont="1" applyFill="1"/>
    <xf numFmtId="164" fontId="8" fillId="34" borderId="0" xfId="1" applyFont="1" applyFill="1" applyBorder="1"/>
    <xf numFmtId="165" fontId="2" fillId="0" borderId="0" xfId="1" applyNumberFormat="1" applyFont="1"/>
    <xf numFmtId="0" fontId="8" fillId="0" borderId="0" xfId="0" applyFont="1" applyBorder="1" applyAlignment="1">
      <alignment horizontal="left" vertical="top"/>
    </xf>
    <xf numFmtId="10" fontId="8" fillId="0" borderId="0" xfId="2" applyNumberFormat="1" applyFont="1" applyBorder="1" applyAlignment="1">
      <alignment horizontal="left" vertical="top"/>
    </xf>
    <xf numFmtId="39" fontId="2" fillId="0" borderId="0" xfId="0" applyNumberFormat="1" applyFont="1" applyBorder="1"/>
    <xf numFmtId="167" fontId="2" fillId="0" borderId="0" xfId="0" applyNumberFormat="1" applyFont="1" applyFill="1" applyBorder="1"/>
    <xf numFmtId="164" fontId="2" fillId="0" borderId="0" xfId="1" applyFont="1" applyBorder="1"/>
    <xf numFmtId="165" fontId="8" fillId="34" borderId="0" xfId="1" applyNumberFormat="1" applyFont="1" applyFill="1" applyBorder="1"/>
    <xf numFmtId="4" fontId="3" fillId="33" borderId="11" xfId="2" applyNumberFormat="1" applyFont="1" applyFill="1" applyBorder="1"/>
    <xf numFmtId="4" fontId="3" fillId="0" borderId="0" xfId="2" applyNumberFormat="1" applyFont="1" applyFill="1" applyBorder="1"/>
    <xf numFmtId="165" fontId="2" fillId="0" borderId="0" xfId="32" applyNumberFormat="1" applyFont="1" applyFill="1" applyBorder="1"/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39" fontId="3" fillId="33" borderId="0" xfId="32" applyNumberFormat="1" applyFont="1" applyFill="1" applyBorder="1" applyAlignment="1">
      <alignment horizontal="center" vertical="top" wrapText="1"/>
    </xf>
    <xf numFmtId="164" fontId="3" fillId="0" borderId="0" xfId="32" applyFont="1" applyFill="1" applyBorder="1" applyAlignment="1">
      <alignment horizontal="center" vertical="top" wrapText="1"/>
    </xf>
    <xf numFmtId="167" fontId="2" fillId="0" borderId="0" xfId="0" applyNumberFormat="1" applyFont="1" applyBorder="1"/>
    <xf numFmtId="164" fontId="2" fillId="0" borderId="0" xfId="32" applyFont="1" applyFill="1" applyBorder="1"/>
    <xf numFmtId="10" fontId="8" fillId="0" borderId="0" xfId="46" applyNumberFormat="1" applyFont="1" applyFill="1" applyBorder="1" applyAlignment="1">
      <alignment horizontal="left" vertical="top"/>
    </xf>
    <xf numFmtId="164" fontId="8" fillId="34" borderId="0" xfId="32" applyFont="1" applyFill="1" applyBorder="1"/>
    <xf numFmtId="39" fontId="2" fillId="35" borderId="0" xfId="0" applyNumberFormat="1" applyFont="1" applyFill="1" applyBorder="1"/>
    <xf numFmtId="0" fontId="2" fillId="0" borderId="0" xfId="0" applyFont="1" applyFill="1" applyBorder="1" applyAlignment="1">
      <alignment vertical="top"/>
    </xf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0" fontId="2" fillId="0" borderId="0" xfId="46" applyNumberFormat="1" applyFont="1" applyBorder="1" applyAlignment="1">
      <alignment vertical="top"/>
    </xf>
    <xf numFmtId="10" fontId="2" fillId="0" borderId="0" xfId="0" applyNumberFormat="1" applyFont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166" fontId="3" fillId="0" borderId="0" xfId="32" applyNumberFormat="1" applyFont="1" applyFill="1" applyBorder="1" applyAlignment="1">
      <alignment horizontal="center" vertical="top" wrapText="1"/>
    </xf>
    <xf numFmtId="39" fontId="6" fillId="0" borderId="0" xfId="32" applyNumberFormat="1" applyFont="1" applyFill="1" applyBorder="1" applyAlignment="1">
      <alignment horizontal="center" vertical="top" wrapText="1"/>
    </xf>
    <xf numFmtId="39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39" fontId="8" fillId="0" borderId="0" xfId="0" applyNumberFormat="1" applyFont="1" applyFill="1" applyBorder="1" applyAlignment="1">
      <alignment vertical="top"/>
    </xf>
    <xf numFmtId="0" fontId="8" fillId="34" borderId="0" xfId="0" applyFont="1" applyFill="1" applyBorder="1" applyAlignment="1">
      <alignment vertical="top"/>
    </xf>
    <xf numFmtId="164" fontId="8" fillId="34" borderId="0" xfId="32" applyFont="1" applyFill="1" applyBorder="1" applyAlignment="1">
      <alignment vertical="top"/>
    </xf>
    <xf numFmtId="39" fontId="8" fillId="34" borderId="0" xfId="0" applyNumberFormat="1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39" fontId="3" fillId="33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10" fontId="8" fillId="0" borderId="0" xfId="46" applyNumberFormat="1" applyFont="1" applyBorder="1" applyAlignment="1">
      <alignment horizontal="left" vertical="top"/>
    </xf>
    <xf numFmtId="39" fontId="2" fillId="0" borderId="0" xfId="0" applyNumberFormat="1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8" fillId="34" borderId="0" xfId="32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164" fontId="8" fillId="0" borderId="0" xfId="32" applyFont="1" applyFill="1" applyBorder="1"/>
    <xf numFmtId="167" fontId="0" fillId="0" borderId="0" xfId="0" applyNumberFormat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  <xf numFmtId="0" fontId="2" fillId="0" borderId="0" xfId="3" applyFont="1" applyFill="1" applyBorder="1"/>
    <xf numFmtId="0" fontId="0" fillId="0" borderId="0" xfId="0" applyAlignment="1">
      <alignment wrapText="1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6" fillId="36" borderId="12" xfId="0" applyFont="1" applyFill="1" applyBorder="1"/>
    <xf numFmtId="0" fontId="26" fillId="36" borderId="13" xfId="0" applyFont="1" applyFill="1" applyBorder="1"/>
    <xf numFmtId="0" fontId="26" fillId="36" borderId="14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0" xfId="0" applyFont="1" applyFill="1" applyBorder="1" applyAlignment="1">
      <alignment horizontal="center"/>
    </xf>
    <xf numFmtId="166" fontId="3" fillId="33" borderId="0" xfId="1" applyNumberFormat="1" applyFont="1" applyFill="1" applyBorder="1" applyAlignment="1">
      <alignment horizontal="center" vertical="top" wrapText="1"/>
    </xf>
    <xf numFmtId="166" fontId="3" fillId="33" borderId="0" xfId="32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42" applyFont="1" applyFill="1" applyBorder="1"/>
    <xf numFmtId="168" fontId="2" fillId="0" borderId="0" xfId="32" applyNumberFormat="1" applyFont="1" applyFill="1" applyBorder="1" applyAlignment="1">
      <alignment horizontal="right" vertical="top"/>
    </xf>
    <xf numFmtId="39" fontId="2" fillId="0" borderId="0" xfId="49" applyFont="1" applyFill="1" applyBorder="1"/>
    <xf numFmtId="168" fontId="2" fillId="0" borderId="0" xfId="32" applyNumberFormat="1" applyFont="1" applyFill="1" applyBorder="1" applyAlignment="1">
      <alignment horizontal="center" vertical="top"/>
    </xf>
    <xf numFmtId="0" fontId="2" fillId="0" borderId="0" xfId="42" applyFont="1" applyFill="1" applyBorder="1" applyAlignment="1"/>
    <xf numFmtId="0" fontId="2" fillId="0" borderId="0" xfId="42" applyFont="1" applyFill="1" applyBorder="1" applyAlignment="1">
      <alignment wrapText="1"/>
    </xf>
    <xf numFmtId="4" fontId="2" fillId="0" borderId="0" xfId="32" applyNumberFormat="1" applyFont="1" applyFill="1" applyBorder="1" applyAlignment="1">
      <alignment horizontal="right" vertical="top"/>
    </xf>
    <xf numFmtId="0" fontId="7" fillId="0" borderId="0" xfId="42" applyFont="1" applyFill="1" applyBorder="1" applyAlignment="1">
      <alignment horizontal="left" vertical="top" indent="3"/>
    </xf>
    <xf numFmtId="0" fontId="7" fillId="0" borderId="0" xfId="3" applyFont="1" applyFill="1" applyBorder="1" applyAlignment="1">
      <alignment horizontal="right" vertical="top"/>
    </xf>
    <xf numFmtId="39" fontId="2" fillId="0" borderId="0" xfId="49" applyFont="1" applyFill="1" applyBorder="1" applyAlignment="1">
      <alignment horizontal="left" vertical="top" indent="4"/>
    </xf>
    <xf numFmtId="169" fontId="2" fillId="0" borderId="0" xfId="32" applyNumberFormat="1" applyFont="1" applyFill="1" applyBorder="1" applyAlignment="1">
      <alignment horizontal="right" vertical="top"/>
    </xf>
    <xf numFmtId="4" fontId="2" fillId="0" borderId="0" xfId="42" applyNumberFormat="1" applyFont="1" applyFill="1" applyBorder="1"/>
    <xf numFmtId="0" fontId="2" fillId="0" borderId="0" xfId="42" applyFont="1" applyFill="1" applyBorder="1" applyAlignment="1">
      <alignment vertical="top" wrapText="1"/>
    </xf>
    <xf numFmtId="0" fontId="2" fillId="0" borderId="0" xfId="42" applyFont="1" applyFill="1" applyBorder="1" applyAlignment="1">
      <alignment vertical="top"/>
    </xf>
    <xf numFmtId="0" fontId="29" fillId="0" borderId="0" xfId="3" applyFont="1" applyFill="1" applyBorder="1"/>
    <xf numFmtId="0" fontId="2" fillId="0" borderId="17" xfId="3" applyFont="1" applyFill="1" applyBorder="1"/>
    <xf numFmtId="170" fontId="2" fillId="0" borderId="0" xfId="3" applyNumberFormat="1" applyFont="1" applyFill="1" applyBorder="1" applyAlignment="1">
      <alignment horizontal="right"/>
    </xf>
    <xf numFmtId="171" fontId="30" fillId="0" borderId="0" xfId="43" applyNumberFormat="1" applyFont="1" applyFill="1" applyBorder="1"/>
    <xf numFmtId="0" fontId="2" fillId="0" borderId="21" xfId="3" applyFont="1" applyFill="1" applyBorder="1"/>
    <xf numFmtId="0" fontId="2" fillId="0" borderId="20" xfId="3" applyFont="1" applyFill="1" applyBorder="1"/>
    <xf numFmtId="0" fontId="2" fillId="0" borderId="17" xfId="42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5" xfId="0" applyFont="1" applyFill="1" applyBorder="1"/>
    <xf numFmtId="10" fontId="2" fillId="0" borderId="17" xfId="0" applyNumberFormat="1" applyFont="1" applyFill="1" applyBorder="1"/>
    <xf numFmtId="164" fontId="2" fillId="0" borderId="17" xfId="1" applyFont="1" applyFill="1" applyBorder="1"/>
    <xf numFmtId="10" fontId="8" fillId="35" borderId="17" xfId="2" applyNumberFormat="1" applyFont="1" applyFill="1" applyBorder="1"/>
    <xf numFmtId="10" fontId="8" fillId="0" borderId="17" xfId="0" applyNumberFormat="1" applyFont="1" applyFill="1" applyBorder="1"/>
    <xf numFmtId="0" fontId="2" fillId="0" borderId="15" xfId="0" applyFont="1" applyBorder="1"/>
    <xf numFmtId="10" fontId="8" fillId="34" borderId="17" xfId="1" applyNumberFormat="1" applyFont="1" applyFill="1" applyBorder="1"/>
    <xf numFmtId="10" fontId="8" fillId="34" borderId="17" xfId="0" applyNumberFormat="1" applyFont="1" applyFill="1" applyBorder="1" applyAlignment="1">
      <alignment horizontal="right"/>
    </xf>
    <xf numFmtId="10" fontId="8" fillId="34" borderId="17" xfId="0" applyNumberFormat="1" applyFont="1" applyFill="1" applyBorder="1"/>
    <xf numFmtId="10" fontId="3" fillId="33" borderId="17" xfId="2" applyNumberFormat="1" applyFont="1" applyFill="1" applyBorder="1"/>
    <xf numFmtId="10" fontId="3" fillId="0" borderId="17" xfId="2" applyNumberFormat="1" applyFont="1" applyFill="1" applyBorder="1"/>
    <xf numFmtId="0" fontId="2" fillId="0" borderId="17" xfId="0" applyFont="1" applyFill="1" applyBorder="1"/>
    <xf numFmtId="0" fontId="7" fillId="0" borderId="17" xfId="3" applyFont="1" applyFill="1" applyBorder="1" applyAlignment="1">
      <alignment horizontal="right" vertical="top"/>
    </xf>
    <xf numFmtId="168" fontId="2" fillId="0" borderId="17" xfId="32" applyNumberFormat="1" applyFont="1" applyFill="1" applyBorder="1" applyAlignment="1">
      <alignment horizontal="right" vertical="top"/>
    </xf>
    <xf numFmtId="0" fontId="2" fillId="0" borderId="18" xfId="0" applyFont="1" applyFill="1" applyBorder="1"/>
    <xf numFmtId="0" fontId="7" fillId="0" borderId="21" xfId="3" applyFont="1" applyFill="1" applyBorder="1"/>
    <xf numFmtId="10" fontId="2" fillId="0" borderId="17" xfId="2" applyNumberFormat="1" applyFont="1" applyFill="1" applyBorder="1" applyAlignment="1">
      <alignment horizontal="right"/>
    </xf>
    <xf numFmtId="10" fontId="8" fillId="0" borderId="17" xfId="1" applyNumberFormat="1" applyFont="1" applyFill="1" applyBorder="1"/>
    <xf numFmtId="10" fontId="2" fillId="0" borderId="17" xfId="0" applyNumberFormat="1" applyFont="1" applyFill="1" applyBorder="1" applyAlignment="1">
      <alignment horizontal="right"/>
    </xf>
    <xf numFmtId="169" fontId="2" fillId="0" borderId="17" xfId="32" applyNumberFormat="1" applyFont="1" applyFill="1" applyBorder="1" applyAlignment="1">
      <alignment horizontal="right" vertical="top"/>
    </xf>
    <xf numFmtId="165" fontId="2" fillId="0" borderId="21" xfId="32" applyNumberFormat="1" applyFont="1" applyFill="1" applyBorder="1"/>
    <xf numFmtId="0" fontId="2" fillId="0" borderId="0" xfId="3" applyFont="1" applyBorder="1"/>
    <xf numFmtId="0" fontId="2" fillId="0" borderId="17" xfId="3" applyFont="1" applyBorder="1"/>
    <xf numFmtId="4" fontId="2" fillId="0" borderId="0" xfId="3" applyNumberFormat="1" applyFont="1" applyFill="1" applyBorder="1"/>
    <xf numFmtId="10" fontId="2" fillId="0" borderId="17" xfId="0" applyNumberFormat="1" applyFont="1" applyBorder="1"/>
    <xf numFmtId="0" fontId="2" fillId="0" borderId="15" xfId="3" applyFont="1" applyFill="1" applyBorder="1"/>
    <xf numFmtId="0" fontId="2" fillId="0" borderId="17" xfId="0" applyFont="1" applyBorder="1"/>
    <xf numFmtId="171" fontId="1" fillId="0" borderId="0" xfId="3" applyNumberFormat="1" applyFont="1" applyBorder="1"/>
    <xf numFmtId="0" fontId="2" fillId="0" borderId="18" xfId="0" applyFont="1" applyBorder="1"/>
    <xf numFmtId="0" fontId="2" fillId="0" borderId="21" xfId="0" applyFont="1" applyBorder="1"/>
    <xf numFmtId="0" fontId="2" fillId="0" borderId="20" xfId="0" applyFont="1" applyBorder="1"/>
    <xf numFmtId="168" fontId="2" fillId="0" borderId="0" xfId="50" applyNumberFormat="1" applyFont="1" applyFill="1" applyBorder="1" applyAlignment="1">
      <alignment horizontal="right" vertical="top"/>
    </xf>
    <xf numFmtId="168" fontId="2" fillId="0" borderId="0" xfId="50" applyNumberFormat="1" applyFont="1" applyFill="1" applyBorder="1"/>
    <xf numFmtId="0" fontId="2" fillId="0" borderId="0" xfId="3" applyFont="1" applyFill="1" applyBorder="1" applyAlignment="1">
      <alignment wrapText="1"/>
    </xf>
    <xf numFmtId="10" fontId="2" fillId="0" borderId="17" xfId="46" applyNumberFormat="1" applyFont="1" applyFill="1" applyBorder="1" applyAlignment="1">
      <alignment horizontal="right"/>
    </xf>
    <xf numFmtId="0" fontId="0" fillId="0" borderId="0" xfId="0" applyFont="1" applyBorder="1"/>
    <xf numFmtId="10" fontId="2" fillId="0" borderId="17" xfId="0" applyNumberFormat="1" applyFont="1" applyFill="1" applyBorder="1" applyAlignment="1">
      <alignment vertical="top"/>
    </xf>
    <xf numFmtId="0" fontId="0" fillId="0" borderId="0" xfId="0" applyBorder="1"/>
    <xf numFmtId="10" fontId="8" fillId="34" borderId="17" xfId="46" applyNumberFormat="1" applyFont="1" applyFill="1" applyBorder="1"/>
    <xf numFmtId="9" fontId="8" fillId="0" borderId="17" xfId="46" applyFont="1" applyFill="1" applyBorder="1"/>
    <xf numFmtId="10" fontId="3" fillId="33" borderId="17" xfId="46" applyNumberFormat="1" applyFont="1" applyFill="1" applyBorder="1"/>
    <xf numFmtId="10" fontId="3" fillId="0" borderId="17" xfId="46" applyNumberFormat="1" applyFont="1" applyFill="1" applyBorder="1"/>
    <xf numFmtId="0" fontId="2" fillId="0" borderId="21" xfId="0" applyFont="1" applyFill="1" applyBorder="1"/>
    <xf numFmtId="0" fontId="2" fillId="0" borderId="20" xfId="0" applyFont="1" applyFill="1" applyBorder="1"/>
    <xf numFmtId="0" fontId="2" fillId="0" borderId="0" xfId="3" applyFont="1" applyFill="1" applyBorder="1" applyAlignment="1">
      <alignment vertical="top"/>
    </xf>
    <xf numFmtId="0" fontId="2" fillId="0" borderId="15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 wrapText="1"/>
    </xf>
    <xf numFmtId="10" fontId="3" fillId="0" borderId="17" xfId="46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/>
    </xf>
    <xf numFmtId="10" fontId="8" fillId="0" borderId="17" xfId="0" applyNumberFormat="1" applyFont="1" applyFill="1" applyBorder="1" applyAlignment="1">
      <alignment vertical="top"/>
    </xf>
    <xf numFmtId="0" fontId="2" fillId="0" borderId="15" xfId="0" applyFont="1" applyBorder="1" applyAlignment="1">
      <alignment vertical="top"/>
    </xf>
    <xf numFmtId="10" fontId="8" fillId="34" borderId="17" xfId="46" applyNumberFormat="1" applyFont="1" applyFill="1" applyBorder="1" applyAlignment="1">
      <alignment vertical="top"/>
    </xf>
    <xf numFmtId="10" fontId="8" fillId="34" borderId="17" xfId="32" applyNumberFormat="1" applyFont="1" applyFill="1" applyBorder="1" applyAlignment="1">
      <alignment vertical="top"/>
    </xf>
    <xf numFmtId="10" fontId="3" fillId="33" borderId="17" xfId="46" applyNumberFormat="1" applyFont="1" applyFill="1" applyBorder="1" applyAlignment="1">
      <alignment vertical="top"/>
    </xf>
    <xf numFmtId="10" fontId="3" fillId="0" borderId="17" xfId="46" applyNumberFormat="1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21" xfId="0" applyFont="1" applyFill="1" applyBorder="1" applyAlignment="1">
      <alignment vertical="top"/>
    </xf>
    <xf numFmtId="0" fontId="2" fillId="0" borderId="20" xfId="0" applyFont="1" applyFill="1" applyBorder="1" applyAlignment="1">
      <alignment vertical="top"/>
    </xf>
    <xf numFmtId="0" fontId="2" fillId="0" borderId="0" xfId="3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165" fontId="2" fillId="0" borderId="23" xfId="32" applyNumberFormat="1" applyFont="1" applyBorder="1" applyAlignment="1">
      <alignment vertical="top"/>
    </xf>
    <xf numFmtId="0" fontId="2" fillId="0" borderId="24" xfId="0" applyFont="1" applyBorder="1" applyAlignment="1">
      <alignment vertical="top"/>
    </xf>
    <xf numFmtId="10" fontId="2" fillId="0" borderId="17" xfId="0" applyNumberFormat="1" applyFont="1" applyBorder="1" applyAlignment="1">
      <alignment vertical="top"/>
    </xf>
    <xf numFmtId="10" fontId="8" fillId="34" borderId="17" xfId="0" applyNumberFormat="1" applyFont="1" applyFill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165" fontId="2" fillId="0" borderId="0" xfId="50" applyNumberFormat="1" applyFont="1" applyFill="1" applyBorder="1"/>
    <xf numFmtId="168" fontId="2" fillId="0" borderId="0" xfId="50" applyNumberFormat="1" applyFont="1" applyFill="1" applyBorder="1" applyAlignment="1">
      <alignment horizontal="center" vertical="top"/>
    </xf>
    <xf numFmtId="4" fontId="2" fillId="0" borderId="0" xfId="50" applyNumberFormat="1" applyFont="1" applyFill="1" applyBorder="1" applyAlignment="1">
      <alignment horizontal="right" vertical="top"/>
    </xf>
    <xf numFmtId="165" fontId="2" fillId="0" borderId="0" xfId="50" applyNumberFormat="1" applyFont="1" applyFill="1" applyBorder="1" applyAlignment="1">
      <alignment vertical="top"/>
    </xf>
    <xf numFmtId="169" fontId="2" fillId="0" borderId="0" xfId="50" applyNumberFormat="1" applyFont="1" applyFill="1" applyBorder="1" applyAlignment="1">
      <alignment horizontal="right" vertical="top"/>
    </xf>
    <xf numFmtId="0" fontId="2" fillId="0" borderId="0" xfId="42" applyFont="1" applyFill="1" applyBorder="1" applyAlignment="1">
      <alignment horizontal="left" vertical="top" wrapText="1" indent="4"/>
    </xf>
    <xf numFmtId="164" fontId="2" fillId="0" borderId="17" xfId="32" applyFont="1" applyFill="1" applyBorder="1"/>
    <xf numFmtId="10" fontId="8" fillId="34" borderId="17" xfId="32" applyNumberFormat="1" applyFont="1" applyFill="1" applyBorder="1"/>
    <xf numFmtId="10" fontId="8" fillId="0" borderId="17" xfId="32" applyNumberFormat="1" applyFont="1" applyFill="1" applyBorder="1"/>
    <xf numFmtId="169" fontId="2" fillId="0" borderId="17" xfId="50" applyNumberFormat="1" applyFont="1" applyFill="1" applyBorder="1" applyAlignment="1">
      <alignment horizontal="right" vertical="top"/>
    </xf>
    <xf numFmtId="0" fontId="2" fillId="0" borderId="17" xfId="42" applyFont="1" applyFill="1" applyBorder="1" applyAlignment="1">
      <alignment horizontal="left" vertical="top" wrapText="1" indent="4"/>
    </xf>
    <xf numFmtId="0" fontId="7" fillId="0" borderId="0" xfId="42" applyFont="1" applyFill="1" applyBorder="1" applyAlignment="1">
      <alignment horizontal="left" vertical="top"/>
    </xf>
    <xf numFmtId="0" fontId="7" fillId="0" borderId="0" xfId="3" applyFont="1" applyFill="1" applyBorder="1" applyAlignment="1">
      <alignment horizontal="center" vertical="top"/>
    </xf>
    <xf numFmtId="0" fontId="2" fillId="0" borderId="0" xfId="42" applyFont="1" applyFill="1" applyBorder="1" applyAlignment="1">
      <alignment horizontal="left" vertical="top" wrapText="1"/>
    </xf>
    <xf numFmtId="0" fontId="2" fillId="0" borderId="17" xfId="42" applyFont="1" applyFill="1" applyBorder="1" applyAlignment="1">
      <alignment horizontal="left" vertical="top" wrapText="1"/>
    </xf>
    <xf numFmtId="0" fontId="3" fillId="33" borderId="22" xfId="0" applyFont="1" applyFill="1" applyBorder="1" applyAlignment="1">
      <alignment horizontal="center" vertical="top" wrapText="1"/>
    </xf>
    <xf numFmtId="0" fontId="3" fillId="33" borderId="23" xfId="0" applyFont="1" applyFill="1" applyBorder="1" applyAlignment="1">
      <alignment horizontal="center" vertical="top" wrapText="1"/>
    </xf>
    <xf numFmtId="0" fontId="3" fillId="33" borderId="24" xfId="0" applyFont="1" applyFill="1" applyBorder="1" applyAlignment="1">
      <alignment horizontal="center" vertical="top" wrapText="1"/>
    </xf>
    <xf numFmtId="0" fontId="3" fillId="33" borderId="15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33" borderId="15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7" xfId="2" applyNumberFormat="1" applyFont="1" applyFill="1" applyBorder="1" applyAlignment="1">
      <alignment horizontal="center" vertical="top" wrapText="1"/>
    </xf>
    <xf numFmtId="0" fontId="3" fillId="33" borderId="25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26" xfId="0" applyFont="1" applyFill="1" applyBorder="1" applyAlignment="1">
      <alignment horizontal="center" vertical="center" wrapText="1"/>
    </xf>
    <xf numFmtId="166" fontId="3" fillId="33" borderId="0" xfId="32" applyNumberFormat="1" applyFont="1" applyFill="1" applyBorder="1" applyAlignment="1">
      <alignment horizontal="center" vertical="top" wrapText="1"/>
    </xf>
    <xf numFmtId="10" fontId="3" fillId="33" borderId="17" xfId="46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3" fillId="33" borderId="25" xfId="0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top" wrapText="1"/>
    </xf>
    <xf numFmtId="0" fontId="3" fillId="33" borderId="26" xfId="0" applyFont="1" applyFill="1" applyBorder="1" applyAlignment="1">
      <alignment horizontal="center" vertical="top" wrapText="1"/>
    </xf>
  </cellXfs>
  <cellStyles count="51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Comma 3" xfId="50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rmal_Unaudited Half Yrly - MSIM Copy" xfId="49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257175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461799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409575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364359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423862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364359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216338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197178</xdr:colOff>
      <xdr:row>3</xdr:row>
      <xdr:rowOff>0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61"/>
  <sheetViews>
    <sheetView tabSelected="1" view="pageBreakPreview" topLeftCell="C1" zoomScale="87" zoomScaleSheetLayoutView="87" workbookViewId="0">
      <selection activeCell="C5" sqref="C5"/>
    </sheetView>
  </sheetViews>
  <sheetFormatPr defaultRowHeight="15.75" x14ac:dyDescent="0.25"/>
  <cols>
    <col min="1" max="1" width="20.5703125" style="1" hidden="1" customWidth="1"/>
    <col min="2" max="2" width="8.42578125" style="1" hidden="1" customWidth="1"/>
    <col min="3" max="3" width="7.5703125" style="1" customWidth="1"/>
    <col min="4" max="4" width="58.7109375" style="1" customWidth="1"/>
    <col min="5" max="5" width="20" style="1" bestFit="1" customWidth="1"/>
    <col min="6" max="6" width="16.42578125" style="1" customWidth="1"/>
    <col min="7" max="7" width="18.42578125" style="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3" hidden="1" customWidth="1"/>
    <col min="13" max="13" width="15.7109375" style="1" customWidth="1"/>
    <col min="14" max="14" width="25.7109375" style="1" bestFit="1" customWidth="1"/>
    <col min="15" max="15" width="12.42578125" style="1" bestFit="1" customWidth="1"/>
    <col min="16" max="16" width="9.42578125" style="1" bestFit="1" customWidth="1"/>
    <col min="17" max="17" width="9.28515625" style="1" bestFit="1" customWidth="1"/>
    <col min="18" max="16384" width="9.140625" style="1"/>
  </cols>
  <sheetData>
    <row r="5" spans="1:13" x14ac:dyDescent="0.25">
      <c r="C5" s="1" t="s">
        <v>226</v>
      </c>
    </row>
    <row r="6" spans="1:13" ht="16.5" thickBot="1" x14ac:dyDescent="0.3"/>
    <row r="7" spans="1:13" s="4" customFormat="1" ht="15.75" customHeight="1" x14ac:dyDescent="0.25">
      <c r="C7" s="231" t="s">
        <v>0</v>
      </c>
      <c r="D7" s="232"/>
      <c r="E7" s="232"/>
      <c r="F7" s="232"/>
      <c r="G7" s="232"/>
      <c r="H7" s="232"/>
      <c r="I7" s="233"/>
      <c r="J7" s="1"/>
      <c r="L7" s="5"/>
      <c r="M7" s="1"/>
    </row>
    <row r="8" spans="1:13" s="4" customFormat="1" ht="15.75" customHeight="1" x14ac:dyDescent="0.25">
      <c r="C8" s="234" t="s">
        <v>262</v>
      </c>
      <c r="D8" s="235"/>
      <c r="E8" s="235"/>
      <c r="F8" s="235"/>
      <c r="G8" s="235"/>
      <c r="H8" s="235"/>
      <c r="I8" s="236"/>
      <c r="J8" s="1"/>
      <c r="L8" s="5"/>
      <c r="M8" s="1"/>
    </row>
    <row r="9" spans="1:13" x14ac:dyDescent="0.25">
      <c r="C9" s="237" t="s">
        <v>263</v>
      </c>
      <c r="D9" s="238"/>
      <c r="E9" s="238"/>
      <c r="F9" s="238"/>
      <c r="G9" s="238"/>
      <c r="H9" s="238"/>
      <c r="I9" s="239"/>
    </row>
    <row r="10" spans="1:13" x14ac:dyDescent="0.25">
      <c r="C10" s="143"/>
      <c r="D10" s="6"/>
      <c r="E10" s="7"/>
      <c r="F10" s="7"/>
      <c r="G10" s="8"/>
      <c r="H10" s="9"/>
      <c r="I10" s="161"/>
    </row>
    <row r="11" spans="1:13" s="4" customFormat="1" x14ac:dyDescent="0.25">
      <c r="C11" s="240" t="s">
        <v>1</v>
      </c>
      <c r="D11" s="241" t="s">
        <v>2</v>
      </c>
      <c r="E11" s="241" t="s">
        <v>3</v>
      </c>
      <c r="F11" s="119" t="s">
        <v>4</v>
      </c>
      <c r="G11" s="241" t="s">
        <v>5</v>
      </c>
      <c r="H11" s="10" t="s">
        <v>6</v>
      </c>
      <c r="I11" s="242" t="s">
        <v>7</v>
      </c>
      <c r="J11" s="11"/>
      <c r="K11" s="12"/>
      <c r="L11" s="5"/>
      <c r="M11" s="11"/>
    </row>
    <row r="12" spans="1:13" x14ac:dyDescent="0.25">
      <c r="C12" s="240"/>
      <c r="D12" s="241"/>
      <c r="E12" s="241"/>
      <c r="F12" s="119"/>
      <c r="G12" s="241"/>
      <c r="H12" s="10" t="s">
        <v>8</v>
      </c>
      <c r="I12" s="242"/>
    </row>
    <row r="13" spans="1:13" x14ac:dyDescent="0.25">
      <c r="C13" s="145"/>
      <c r="H13" s="13"/>
      <c r="I13" s="146"/>
    </row>
    <row r="14" spans="1:13" x14ac:dyDescent="0.25">
      <c r="C14" s="145"/>
      <c r="D14" s="14" t="s">
        <v>9</v>
      </c>
      <c r="H14" s="13"/>
      <c r="I14" s="146"/>
    </row>
    <row r="15" spans="1:13" x14ac:dyDescent="0.25">
      <c r="A15" s="1" t="str">
        <f>+$C$7&amp;D15</f>
        <v>IL&amp;FS  Infrastructure Debt Fund Series 1AIL&amp;FS Wind Energy Limited</v>
      </c>
      <c r="C15" s="145">
        <v>1</v>
      </c>
      <c r="D15" s="1" t="s">
        <v>219</v>
      </c>
      <c r="E15" s="4" t="str">
        <f>+VLOOKUP(D15,Rating!$A$3:$B$21,2,0)</f>
        <v>ICRA C-</v>
      </c>
      <c r="F15" s="1" t="s">
        <v>10</v>
      </c>
      <c r="G15" s="2">
        <v>715</v>
      </c>
      <c r="H15" s="2">
        <v>0</v>
      </c>
      <c r="I15" s="147">
        <f>+H15/$H$38</f>
        <v>0</v>
      </c>
      <c r="M15" s="16"/>
    </row>
    <row r="16" spans="1:13" x14ac:dyDescent="0.25">
      <c r="A16" s="1" t="str">
        <f t="shared" ref="A16:A22" si="0">+$C$7&amp;D16</f>
        <v>IL&amp;FS  Infrastructure Debt Fund Series 1A</v>
      </c>
      <c r="C16" s="145"/>
      <c r="H16" s="13"/>
      <c r="I16" s="146"/>
      <c r="M16" s="16"/>
    </row>
    <row r="17" spans="1:17" x14ac:dyDescent="0.25">
      <c r="A17" s="1" t="str">
        <f t="shared" si="0"/>
        <v>IL&amp;FS  Infrastructure Debt Fund Series 1ADebt Instrument-Privately Placed-Unlisted</v>
      </c>
      <c r="C17" s="145"/>
      <c r="D17" s="14" t="s">
        <v>12</v>
      </c>
      <c r="H17" s="13"/>
      <c r="I17" s="146"/>
      <c r="M17" s="16"/>
    </row>
    <row r="18" spans="1:17" x14ac:dyDescent="0.25">
      <c r="A18" s="1" t="str">
        <f t="shared" si="0"/>
        <v>IL&amp;FS  Infrastructure Debt Fund Series 1AClean Max Enviro Energy Solutions Private Limited</v>
      </c>
      <c r="C18" s="145">
        <f>+C15+1</f>
        <v>2</v>
      </c>
      <c r="D18" s="1" t="s">
        <v>13</v>
      </c>
      <c r="E18" s="4" t="str">
        <f>+VLOOKUP(D18,Rating!$A$3:$B$21,2,0)</f>
        <v>ICRA BBB+</v>
      </c>
      <c r="F18" s="1" t="s">
        <v>14</v>
      </c>
      <c r="G18" s="2">
        <v>394</v>
      </c>
      <c r="H18" s="13">
        <v>3939.9999899999998</v>
      </c>
      <c r="I18" s="146">
        <f>+H18/$H$38</f>
        <v>0.12559686708553625</v>
      </c>
      <c r="M18" s="16"/>
    </row>
    <row r="19" spans="1:17" x14ac:dyDescent="0.25">
      <c r="A19" s="1" t="str">
        <f>+$C$7&amp;D19</f>
        <v>IL&amp;FS  Infrastructure Debt Fund Series 1AAbhitech Developers Private Limited</v>
      </c>
      <c r="C19" s="145">
        <f>+C18+1</f>
        <v>3</v>
      </c>
      <c r="D19" s="1" t="s">
        <v>20</v>
      </c>
      <c r="E19" s="4" t="str">
        <f>+VLOOKUP(D19,Rating!$A$3:$B$21,2,0)</f>
        <v>Unrated</v>
      </c>
      <c r="F19" s="1" t="s">
        <v>21</v>
      </c>
      <c r="G19" s="2">
        <v>288900</v>
      </c>
      <c r="H19" s="13">
        <v>2889</v>
      </c>
      <c r="I19" s="146">
        <f>+H19/$H$38</f>
        <v>9.2093743637322756E-2</v>
      </c>
      <c r="M19" s="16"/>
    </row>
    <row r="20" spans="1:17" x14ac:dyDescent="0.25">
      <c r="A20" s="1" t="str">
        <f>+$C$7&amp;D20</f>
        <v>IL&amp;FS  Infrastructure Debt Fund Series 1AGHV Hospitality (India) Private Limited</v>
      </c>
      <c r="C20" s="145">
        <f t="shared" ref="C20:C22" si="1">+C19+1</f>
        <v>4</v>
      </c>
      <c r="D20" s="1" t="s">
        <v>220</v>
      </c>
      <c r="E20" s="4" t="str">
        <f>+VLOOKUP(D20,Rating!$A$3:$B$21,2,0)</f>
        <v>Unrated</v>
      </c>
      <c r="F20" s="1" t="s">
        <v>22</v>
      </c>
      <c r="G20" s="2">
        <v>180</v>
      </c>
      <c r="H20" s="13">
        <v>1799.99999</v>
      </c>
      <c r="I20" s="146">
        <f>+H20/$H$38</f>
        <v>5.7379279206037914E-2</v>
      </c>
      <c r="M20" s="16"/>
    </row>
    <row r="21" spans="1:17" x14ac:dyDescent="0.25">
      <c r="A21" s="1" t="str">
        <f>+$C$7&amp;D21</f>
        <v>IL&amp;FS  Infrastructure Debt Fund Series 1ABhilangana Hydro Power Limited</v>
      </c>
      <c r="C21" s="145">
        <f t="shared" si="1"/>
        <v>5</v>
      </c>
      <c r="D21" s="1" t="s">
        <v>15</v>
      </c>
      <c r="E21" s="4" t="str">
        <f>+VLOOKUP(D21,Rating!$A$3:$B$21,2,0)</f>
        <v>CARE A</v>
      </c>
      <c r="F21" s="1" t="s">
        <v>16</v>
      </c>
      <c r="G21" s="2">
        <v>23</v>
      </c>
      <c r="H21" s="13">
        <v>230</v>
      </c>
      <c r="I21" s="146">
        <f>+H21/$H$38</f>
        <v>7.3317968281703828E-3</v>
      </c>
      <c r="M21" s="16"/>
    </row>
    <row r="22" spans="1:17" x14ac:dyDescent="0.25">
      <c r="A22" s="1" t="str">
        <f t="shared" si="0"/>
        <v>IL&amp;FS  Infrastructure Debt Fund Series 1ABhilangana Hydro Power Limited</v>
      </c>
      <c r="C22" s="145">
        <f t="shared" si="1"/>
        <v>6</v>
      </c>
      <c r="D22" s="1" t="s">
        <v>15</v>
      </c>
      <c r="E22" s="4" t="str">
        <f>+VLOOKUP(D22,Rating!$A$3:$B$21,2,0)</f>
        <v>CARE A</v>
      </c>
      <c r="F22" s="1" t="s">
        <v>18</v>
      </c>
      <c r="G22" s="2">
        <v>21</v>
      </c>
      <c r="H22" s="13">
        <v>210</v>
      </c>
      <c r="I22" s="146">
        <f>+H22/$H$38</f>
        <v>6.694249277894697E-3</v>
      </c>
      <c r="M22" s="16"/>
    </row>
    <row r="23" spans="1:17" s="4" customFormat="1" x14ac:dyDescent="0.25">
      <c r="C23" s="150"/>
      <c r="D23" s="18" t="s">
        <v>25</v>
      </c>
      <c r="E23" s="18"/>
      <c r="F23" s="18"/>
      <c r="G23" s="18"/>
      <c r="H23" s="19">
        <v>9068.9999800000005</v>
      </c>
      <c r="I23" s="153">
        <f>SUM(I15:I22)</f>
        <v>0.28909593603496198</v>
      </c>
      <c r="J23" s="20"/>
      <c r="L23" s="5"/>
      <c r="M23" s="1"/>
      <c r="N23" s="21"/>
      <c r="O23" s="22"/>
      <c r="Q23" s="22">
        <f>+O23-P23</f>
        <v>0</v>
      </c>
    </row>
    <row r="24" spans="1:17" s="4" customFormat="1" x14ac:dyDescent="0.25">
      <c r="C24" s="150"/>
      <c r="D24" s="20"/>
      <c r="E24" s="20"/>
      <c r="F24" s="20"/>
      <c r="G24" s="20"/>
      <c r="H24" s="23"/>
      <c r="I24" s="149"/>
      <c r="J24" s="20"/>
      <c r="L24" s="5"/>
      <c r="M24" s="1"/>
    </row>
    <row r="25" spans="1:17" s="4" customFormat="1" x14ac:dyDescent="0.25">
      <c r="C25" s="150"/>
      <c r="D25" s="14" t="s">
        <v>26</v>
      </c>
      <c r="E25" s="1"/>
      <c r="F25" s="1"/>
      <c r="G25" s="1"/>
      <c r="H25" s="13"/>
      <c r="I25" s="146"/>
      <c r="J25" s="20"/>
      <c r="L25" s="5"/>
      <c r="M25" s="1"/>
    </row>
    <row r="26" spans="1:17" s="4" customFormat="1" x14ac:dyDescent="0.25">
      <c r="B26" s="1" t="str">
        <f>+$C$7&amp;D26</f>
        <v>IL&amp;FS  Infrastructure Debt Fund Series 1ACollateralised Borrowing &amp; Lending Obligation (CBLO)</v>
      </c>
      <c r="C26" s="150"/>
      <c r="D26" s="4" t="s">
        <v>27</v>
      </c>
      <c r="E26" s="24"/>
      <c r="F26" s="24"/>
      <c r="G26" s="24"/>
      <c r="H26" s="13">
        <v>21849.366184700004</v>
      </c>
      <c r="I26" s="146">
        <f>+H26/$H$38</f>
        <v>0.69650049430659433</v>
      </c>
      <c r="J26" s="20"/>
      <c r="L26" s="5"/>
      <c r="M26" s="16"/>
    </row>
    <row r="27" spans="1:17" s="4" customFormat="1" x14ac:dyDescent="0.25">
      <c r="C27" s="150"/>
      <c r="D27" s="1"/>
      <c r="E27" s="1"/>
      <c r="F27" s="1"/>
      <c r="G27" s="1"/>
      <c r="H27" s="24"/>
      <c r="I27" s="147"/>
      <c r="J27" s="20"/>
      <c r="L27" s="5"/>
      <c r="M27" s="1"/>
    </row>
    <row r="28" spans="1:17" x14ac:dyDescent="0.25">
      <c r="C28" s="145"/>
      <c r="D28" s="18" t="s">
        <v>25</v>
      </c>
      <c r="E28" s="18"/>
      <c r="F28" s="18"/>
      <c r="G28" s="18"/>
      <c r="H28" s="25">
        <v>21849.366184700004</v>
      </c>
      <c r="I28" s="151">
        <f>SUM(I26:I27)</f>
        <v>0.69650049430659433</v>
      </c>
    </row>
    <row r="29" spans="1:17" x14ac:dyDescent="0.25">
      <c r="C29" s="145"/>
      <c r="D29" s="20"/>
      <c r="E29" s="20"/>
      <c r="F29" s="20"/>
      <c r="G29" s="20"/>
      <c r="H29" s="17"/>
      <c r="I29" s="162"/>
    </row>
    <row r="30" spans="1:17" x14ac:dyDescent="0.25">
      <c r="B30" s="1" t="str">
        <f>+$C$7&amp;D30</f>
        <v>IL&amp;FS  Infrastructure Debt Fund Series 1ACBLO Margin</v>
      </c>
      <c r="C30" s="145"/>
      <c r="D30" s="14" t="s">
        <v>28</v>
      </c>
      <c r="E30" s="24"/>
      <c r="F30" s="24"/>
      <c r="H30" s="13">
        <v>60.5</v>
      </c>
      <c r="I30" s="146">
        <f>+H30/$H$38</f>
        <v>1.9285813395839484E-3</v>
      </c>
    </row>
    <row r="31" spans="1:17" x14ac:dyDescent="0.25">
      <c r="C31" s="145"/>
      <c r="D31" s="14"/>
      <c r="E31" s="24"/>
      <c r="F31" s="24"/>
      <c r="H31" s="13"/>
      <c r="I31" s="163"/>
    </row>
    <row r="32" spans="1:17" s="4" customFormat="1" x14ac:dyDescent="0.25">
      <c r="C32" s="150"/>
      <c r="D32" s="18" t="s">
        <v>25</v>
      </c>
      <c r="E32" s="18"/>
      <c r="F32" s="18"/>
      <c r="G32" s="18"/>
      <c r="H32" s="19">
        <v>60.5</v>
      </c>
      <c r="I32" s="153">
        <f>SUM(I30:I31)</f>
        <v>1.9285813395839484E-3</v>
      </c>
      <c r="J32" s="20"/>
      <c r="L32" s="5"/>
      <c r="M32" s="1"/>
    </row>
    <row r="33" spans="2:14" x14ac:dyDescent="0.25">
      <c r="C33" s="145"/>
      <c r="H33" s="13"/>
      <c r="I33" s="146"/>
    </row>
    <row r="34" spans="2:14" x14ac:dyDescent="0.25">
      <c r="C34" s="145"/>
      <c r="D34" s="14" t="s">
        <v>29</v>
      </c>
      <c r="H34" s="13"/>
      <c r="I34" s="146"/>
    </row>
    <row r="35" spans="2:14" x14ac:dyDescent="0.25">
      <c r="C35" s="145">
        <v>1</v>
      </c>
      <c r="D35" s="1" t="s">
        <v>30</v>
      </c>
      <c r="E35" s="24"/>
      <c r="F35" s="24"/>
      <c r="H35" s="13">
        <v>-74.332313400002022</v>
      </c>
      <c r="I35" s="146">
        <f>+H35/$H$38</f>
        <v>-2.3695192157247896E-3</v>
      </c>
    </row>
    <row r="36" spans="2:14" x14ac:dyDescent="0.25">
      <c r="B36" s="1" t="str">
        <f>+$C$7&amp;D36</f>
        <v>IL&amp;FS  Infrastructure Debt Fund Series 1ACash &amp; Cash Equivalents</v>
      </c>
      <c r="C36" s="145">
        <v>2</v>
      </c>
      <c r="D36" s="1" t="s">
        <v>31</v>
      </c>
      <c r="E36" s="24"/>
      <c r="F36" s="24"/>
      <c r="H36" s="13">
        <v>465.67530619999997</v>
      </c>
      <c r="I36" s="146">
        <f>+H36/$H$38</f>
        <v>1.4844507534584484E-2</v>
      </c>
    </row>
    <row r="37" spans="2:14" s="4" customFormat="1" x14ac:dyDescent="0.25">
      <c r="C37" s="150"/>
      <c r="D37" s="18" t="s">
        <v>25</v>
      </c>
      <c r="E37" s="18"/>
      <c r="F37" s="18"/>
      <c r="G37" s="18"/>
      <c r="H37" s="19">
        <v>391.34299279999794</v>
      </c>
      <c r="I37" s="153">
        <f>SUM(I35:I36)</f>
        <v>1.2474988318859695E-2</v>
      </c>
      <c r="J37" s="20"/>
      <c r="L37" s="5"/>
      <c r="M37" s="1"/>
    </row>
    <row r="38" spans="2:14" s="4" customFormat="1" x14ac:dyDescent="0.25">
      <c r="C38" s="150"/>
      <c r="D38" s="26" t="s">
        <v>32</v>
      </c>
      <c r="E38" s="26"/>
      <c r="F38" s="26"/>
      <c r="G38" s="26"/>
      <c r="H38" s="27">
        <v>31370.209157500001</v>
      </c>
      <c r="I38" s="154">
        <f>+I23+I28+I32+I37</f>
        <v>1</v>
      </c>
      <c r="J38" s="28"/>
      <c r="L38" s="5"/>
      <c r="N38" s="21"/>
    </row>
    <row r="39" spans="2:14" x14ac:dyDescent="0.25">
      <c r="C39" s="145"/>
      <c r="D39" s="28"/>
      <c r="E39" s="28"/>
      <c r="F39" s="28"/>
      <c r="G39" s="28"/>
      <c r="H39" s="29"/>
      <c r="I39" s="155"/>
      <c r="J39" s="28"/>
      <c r="N39" s="16"/>
    </row>
    <row r="40" spans="2:14" x14ac:dyDescent="0.25">
      <c r="C40" s="145"/>
      <c r="D40" s="30"/>
      <c r="H40" s="16"/>
      <c r="I40" s="156"/>
    </row>
    <row r="41" spans="2:14" x14ac:dyDescent="0.25">
      <c r="C41" s="145"/>
      <c r="I41" s="156"/>
      <c r="L41" s="31"/>
    </row>
    <row r="42" spans="2:14" x14ac:dyDescent="0.25">
      <c r="C42" s="145"/>
      <c r="D42" s="122" t="s">
        <v>227</v>
      </c>
      <c r="E42" s="101"/>
      <c r="F42" s="101"/>
      <c r="G42" s="101"/>
      <c r="H42" s="57"/>
      <c r="I42" s="137"/>
      <c r="J42" s="101"/>
    </row>
    <row r="43" spans="2:14" x14ac:dyDescent="0.25">
      <c r="C43" s="145"/>
      <c r="D43" s="122" t="s">
        <v>228</v>
      </c>
      <c r="E43" s="123" t="s">
        <v>229</v>
      </c>
      <c r="F43" s="101"/>
      <c r="G43" s="101"/>
      <c r="H43" s="57"/>
      <c r="I43" s="137"/>
      <c r="J43" s="101"/>
    </row>
    <row r="44" spans="2:14" x14ac:dyDescent="0.25">
      <c r="C44" s="145"/>
      <c r="D44" s="122" t="s">
        <v>230</v>
      </c>
      <c r="E44" s="101"/>
      <c r="F44" s="101"/>
      <c r="G44" s="101"/>
      <c r="H44" s="57"/>
      <c r="I44" s="137"/>
      <c r="J44" s="101"/>
    </row>
    <row r="45" spans="2:14" x14ac:dyDescent="0.25">
      <c r="C45" s="145"/>
      <c r="D45" s="124" t="s">
        <v>231</v>
      </c>
      <c r="E45" s="125">
        <v>1635038.2627999999</v>
      </c>
      <c r="F45" s="101"/>
      <c r="G45" s="101"/>
      <c r="H45" s="57"/>
      <c r="I45" s="137"/>
      <c r="J45" s="101"/>
    </row>
    <row r="46" spans="2:14" x14ac:dyDescent="0.25">
      <c r="C46" s="145"/>
      <c r="D46" s="124" t="s">
        <v>232</v>
      </c>
      <c r="E46" s="125">
        <v>1635038.2627999999</v>
      </c>
      <c r="F46" s="101"/>
      <c r="G46" s="101"/>
      <c r="H46" s="57"/>
      <c r="I46" s="137"/>
      <c r="J46" s="101"/>
    </row>
    <row r="47" spans="2:14" x14ac:dyDescent="0.25">
      <c r="C47" s="145"/>
      <c r="D47" s="122" t="s">
        <v>233</v>
      </c>
      <c r="E47" s="101"/>
      <c r="F47" s="101"/>
      <c r="G47" s="101"/>
      <c r="H47" s="57"/>
      <c r="I47" s="137"/>
      <c r="J47" s="101"/>
    </row>
    <row r="48" spans="2:14" x14ac:dyDescent="0.25">
      <c r="C48" s="145"/>
      <c r="D48" s="124" t="s">
        <v>231</v>
      </c>
      <c r="E48" s="125">
        <v>1317190.5088</v>
      </c>
      <c r="F48" s="101"/>
      <c r="G48" s="101"/>
      <c r="H48" s="57"/>
      <c r="I48" s="137"/>
      <c r="J48" s="101"/>
    </row>
    <row r="49" spans="3:10" x14ac:dyDescent="0.25">
      <c r="C49" s="145"/>
      <c r="D49" s="124" t="s">
        <v>232</v>
      </c>
      <c r="E49" s="125">
        <v>1317190.5088</v>
      </c>
      <c r="F49" s="101"/>
      <c r="G49" s="101"/>
      <c r="H49" s="57"/>
      <c r="I49" s="137"/>
      <c r="J49" s="101"/>
    </row>
    <row r="50" spans="3:10" x14ac:dyDescent="0.25">
      <c r="C50" s="145"/>
      <c r="D50" s="126" t="s">
        <v>234</v>
      </c>
      <c r="E50" s="123" t="s">
        <v>229</v>
      </c>
      <c r="F50" s="101"/>
      <c r="G50" s="101"/>
      <c r="H50" s="57"/>
      <c r="I50" s="137"/>
      <c r="J50" s="101"/>
    </row>
    <row r="51" spans="3:10" x14ac:dyDescent="0.25">
      <c r="C51" s="145"/>
      <c r="D51" s="126" t="s">
        <v>235</v>
      </c>
      <c r="E51" s="123" t="s">
        <v>229</v>
      </c>
      <c r="F51" s="101"/>
      <c r="G51" s="101"/>
      <c r="H51" s="57"/>
      <c r="I51" s="137"/>
      <c r="J51" s="101"/>
    </row>
    <row r="52" spans="3:10" ht="31.5" x14ac:dyDescent="0.25">
      <c r="C52" s="145"/>
      <c r="D52" s="127" t="s">
        <v>236</v>
      </c>
      <c r="E52" s="123" t="s">
        <v>229</v>
      </c>
      <c r="F52" s="101"/>
      <c r="G52" s="101"/>
      <c r="H52" s="57"/>
      <c r="I52" s="137"/>
      <c r="J52" s="101"/>
    </row>
    <row r="53" spans="3:10" x14ac:dyDescent="0.25">
      <c r="C53" s="145"/>
      <c r="D53" s="126" t="s">
        <v>237</v>
      </c>
      <c r="E53" s="123" t="s">
        <v>229</v>
      </c>
      <c r="F53" s="101"/>
      <c r="G53" s="101"/>
      <c r="H53" s="57"/>
      <c r="I53" s="137"/>
      <c r="J53" s="101"/>
    </row>
    <row r="54" spans="3:10" x14ac:dyDescent="0.25">
      <c r="C54" s="145"/>
      <c r="D54" s="126" t="s">
        <v>238</v>
      </c>
      <c r="E54" s="128" t="s">
        <v>264</v>
      </c>
      <c r="F54" s="101"/>
      <c r="G54" s="101"/>
      <c r="H54" s="57"/>
      <c r="I54" s="137"/>
      <c r="J54" s="101"/>
    </row>
    <row r="55" spans="3:10" x14ac:dyDescent="0.25">
      <c r="C55" s="145"/>
      <c r="D55" s="122" t="s">
        <v>239</v>
      </c>
      <c r="E55" s="101"/>
      <c r="F55" s="101"/>
      <c r="G55" s="101"/>
      <c r="H55" s="57"/>
      <c r="I55" s="137"/>
      <c r="J55" s="101"/>
    </row>
    <row r="56" spans="3:10" x14ac:dyDescent="0.25">
      <c r="C56" s="145"/>
      <c r="D56" s="129" t="s">
        <v>240</v>
      </c>
      <c r="E56" s="130" t="s">
        <v>241</v>
      </c>
      <c r="F56" s="101"/>
      <c r="G56" s="101"/>
      <c r="H56" s="130" t="s">
        <v>29</v>
      </c>
      <c r="I56" s="157"/>
      <c r="J56" s="101"/>
    </row>
    <row r="57" spans="3:10" x14ac:dyDescent="0.25">
      <c r="C57" s="145"/>
      <c r="D57" s="131" t="s">
        <v>242</v>
      </c>
      <c r="E57" s="132" t="s">
        <v>229</v>
      </c>
      <c r="F57" s="101"/>
      <c r="G57" s="101"/>
      <c r="H57" s="132" t="s">
        <v>229</v>
      </c>
      <c r="I57" s="164"/>
      <c r="J57" s="101"/>
    </row>
    <row r="58" spans="3:10" ht="35.25" customHeight="1" x14ac:dyDescent="0.25">
      <c r="C58" s="145"/>
      <c r="D58" s="229" t="s">
        <v>245</v>
      </c>
      <c r="E58" s="229"/>
      <c r="F58" s="229"/>
      <c r="G58" s="229"/>
      <c r="H58" s="229"/>
      <c r="I58" s="230"/>
      <c r="J58" s="135"/>
    </row>
    <row r="59" spans="3:10" x14ac:dyDescent="0.25">
      <c r="C59" s="145"/>
      <c r="D59" s="133" t="s">
        <v>244</v>
      </c>
      <c r="E59" s="101"/>
      <c r="F59" s="101"/>
      <c r="G59" s="101"/>
      <c r="H59" s="57"/>
      <c r="I59" s="137"/>
      <c r="J59" s="101"/>
    </row>
    <row r="60" spans="3:10" x14ac:dyDescent="0.25">
      <c r="C60" s="145"/>
      <c r="D60" s="101"/>
      <c r="E60" s="101"/>
      <c r="F60" s="101"/>
      <c r="G60" s="101"/>
      <c r="H60" s="57"/>
      <c r="I60" s="137"/>
      <c r="J60" s="101"/>
    </row>
    <row r="61" spans="3:10" ht="16.5" thickBot="1" x14ac:dyDescent="0.3">
      <c r="C61" s="159"/>
      <c r="D61" s="160" t="s">
        <v>33</v>
      </c>
      <c r="E61" s="140"/>
      <c r="F61" s="140"/>
      <c r="G61" s="140"/>
      <c r="H61" s="165"/>
      <c r="I61" s="141"/>
      <c r="J61" s="101"/>
    </row>
  </sheetData>
  <sortState ref="D18:I22">
    <sortCondition descending="1" ref="I18:I22"/>
  </sortState>
  <mergeCells count="9">
    <mergeCell ref="D58:I58"/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9"/>
  <sheetViews>
    <sheetView workbookViewId="0">
      <selection activeCell="B401" sqref="B1:B1048576"/>
    </sheetView>
  </sheetViews>
  <sheetFormatPr defaultRowHeight="12.75" x14ac:dyDescent="0.2"/>
  <cols>
    <col min="2" max="2" width="82.5703125" bestFit="1" customWidth="1"/>
    <col min="6" max="6" width="46.42578125" bestFit="1" customWidth="1"/>
    <col min="7" max="7" width="12.42578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6" bestFit="1" customWidth="1"/>
    <col min="12" max="12" width="15" bestFit="1" customWidth="1"/>
    <col min="13" max="13" width="6.140625" bestFit="1" customWidth="1"/>
    <col min="14" max="14" width="8.7109375" bestFit="1" customWidth="1"/>
  </cols>
  <sheetData>
    <row r="1" spans="1:18" x14ac:dyDescent="0.2">
      <c r="F1" t="s">
        <v>97</v>
      </c>
    </row>
    <row r="2" spans="1:18" ht="63.75" x14ac:dyDescent="0.2">
      <c r="F2" s="102" t="s">
        <v>98</v>
      </c>
    </row>
    <row r="3" spans="1:18" x14ac:dyDescent="0.2">
      <c r="A3" t="s">
        <v>0</v>
      </c>
      <c r="B3" t="str">
        <f t="shared" ref="B3:B47" si="0">+A3&amp;""&amp;C3</f>
        <v>IL&amp;FS  Infrastructure Debt Fund Series 1A0</v>
      </c>
      <c r="C3">
        <f t="shared" ref="C3:C45" si="1">+IF(E3="CBLO",$R$3,IF(E3="Marg",$R$4,IF(D3="cash",$R$5,0)))</f>
        <v>0</v>
      </c>
      <c r="D3" t="str">
        <f t="shared" ref="D3:D45" si="2">+F3</f>
        <v>PORTFOLIO APPRAISAL</v>
      </c>
      <c r="E3" t="str">
        <f t="shared" ref="E3:E45" si="3">+MID(F3,6,4)</f>
        <v>OLIO</v>
      </c>
      <c r="F3" t="s">
        <v>99</v>
      </c>
      <c r="Q3" t="s">
        <v>187</v>
      </c>
      <c r="R3" t="s">
        <v>27</v>
      </c>
    </row>
    <row r="4" spans="1:18" x14ac:dyDescent="0.2">
      <c r="A4" t="s">
        <v>0</v>
      </c>
      <c r="B4" t="str">
        <f t="shared" si="0"/>
        <v>IL&amp;FS  Infrastructure Debt Fund Series 1A0</v>
      </c>
      <c r="C4">
        <f t="shared" si="1"/>
        <v>0</v>
      </c>
      <c r="D4" t="str">
        <f t="shared" si="2"/>
        <v>By Security Type</v>
      </c>
      <c r="E4" t="str">
        <f t="shared" si="3"/>
        <v>curi</v>
      </c>
      <c r="F4" t="s">
        <v>100</v>
      </c>
      <c r="R4" t="s">
        <v>28</v>
      </c>
    </row>
    <row r="5" spans="1:18" x14ac:dyDescent="0.2">
      <c r="A5" t="s">
        <v>0</v>
      </c>
      <c r="B5" t="str">
        <f t="shared" si="0"/>
        <v>IL&amp;FS  Infrastructure Debt Fund Series 1A0</v>
      </c>
      <c r="C5">
        <f t="shared" si="1"/>
        <v>0</v>
      </c>
      <c r="D5" t="str">
        <f t="shared" si="2"/>
        <v>As Of 31/03/2019</v>
      </c>
      <c r="E5" t="str">
        <f t="shared" si="3"/>
        <v xml:space="preserve"> 31/</v>
      </c>
      <c r="F5" t="s">
        <v>211</v>
      </c>
      <c r="R5" t="s">
        <v>31</v>
      </c>
    </row>
    <row r="6" spans="1:18" x14ac:dyDescent="0.2">
      <c r="A6" t="s">
        <v>0</v>
      </c>
      <c r="B6" t="str">
        <f t="shared" si="0"/>
        <v>IL&amp;FS  Infrastructure Debt Fund Series 1A0</v>
      </c>
      <c r="C6">
        <f t="shared" si="1"/>
        <v>0</v>
      </c>
      <c r="D6">
        <f t="shared" si="2"/>
        <v>0</v>
      </c>
      <c r="E6" t="str">
        <f t="shared" si="3"/>
        <v/>
      </c>
    </row>
    <row r="7" spans="1:18" x14ac:dyDescent="0.2">
      <c r="A7" t="s">
        <v>0</v>
      </c>
      <c r="B7" t="str">
        <f t="shared" si="0"/>
        <v>IL&amp;FS  Infrastructure Debt Fund Series 1A0</v>
      </c>
      <c r="C7">
        <f t="shared" si="1"/>
        <v>0</v>
      </c>
      <c r="D7" t="str">
        <f t="shared" si="2"/>
        <v xml:space="preserve">Account : 100001     IDF SERIES 1A  </v>
      </c>
      <c r="E7" t="str">
        <f t="shared" si="3"/>
        <v>nt :</v>
      </c>
      <c r="F7" t="s">
        <v>101</v>
      </c>
      <c r="R7" t="s">
        <v>123</v>
      </c>
    </row>
    <row r="8" spans="1:18" x14ac:dyDescent="0.2">
      <c r="A8" t="s">
        <v>0</v>
      </c>
      <c r="B8" t="str">
        <f t="shared" si="0"/>
        <v>IL&amp;FS  Infrastructure Debt Fund Series 1A0</v>
      </c>
      <c r="C8">
        <f t="shared" si="1"/>
        <v>0</v>
      </c>
      <c r="D8" t="str">
        <f t="shared" si="2"/>
        <v>IDF Scheme 1</v>
      </c>
      <c r="E8" t="str">
        <f t="shared" si="3"/>
        <v>chem</v>
      </c>
      <c r="F8" t="s">
        <v>102</v>
      </c>
      <c r="R8" t="s">
        <v>124</v>
      </c>
    </row>
    <row r="9" spans="1:18" x14ac:dyDescent="0.2">
      <c r="A9" t="s">
        <v>0</v>
      </c>
      <c r="B9" t="str">
        <f t="shared" si="0"/>
        <v>IL&amp;FS  Infrastructure Debt Fund Series 1A0</v>
      </c>
      <c r="C9">
        <f t="shared" si="1"/>
        <v>0</v>
      </c>
      <c r="D9" t="str">
        <f t="shared" si="2"/>
        <v>Security</v>
      </c>
      <c r="E9" t="str">
        <f t="shared" si="3"/>
        <v>ity</v>
      </c>
      <c r="F9" t="s">
        <v>103</v>
      </c>
      <c r="G9" t="s">
        <v>5</v>
      </c>
      <c r="H9" t="s">
        <v>104</v>
      </c>
      <c r="I9" t="s">
        <v>105</v>
      </c>
      <c r="J9" t="s">
        <v>106</v>
      </c>
      <c r="K9" t="s">
        <v>107</v>
      </c>
      <c r="L9" t="s">
        <v>108</v>
      </c>
      <c r="M9" t="s">
        <v>109</v>
      </c>
      <c r="N9" t="s">
        <v>110</v>
      </c>
    </row>
    <row r="10" spans="1:18" x14ac:dyDescent="0.2">
      <c r="A10" t="s">
        <v>0</v>
      </c>
      <c r="B10" t="str">
        <f t="shared" si="0"/>
        <v>IL&amp;FS  Infrastructure Debt Fund Series 1A0</v>
      </c>
      <c r="C10">
        <f t="shared" si="1"/>
        <v>0</v>
      </c>
      <c r="D10">
        <f t="shared" si="2"/>
        <v>0</v>
      </c>
      <c r="E10" t="str">
        <f t="shared" si="3"/>
        <v/>
      </c>
      <c r="K10" t="s">
        <v>111</v>
      </c>
    </row>
    <row r="11" spans="1:18" x14ac:dyDescent="0.2">
      <c r="A11" t="s">
        <v>0</v>
      </c>
      <c r="B11" t="str">
        <f t="shared" si="0"/>
        <v>IL&amp;FS  Infrastructure Debt Fund Series 1A0</v>
      </c>
      <c r="C11">
        <f t="shared" si="1"/>
        <v>0</v>
      </c>
      <c r="D11" t="str">
        <f t="shared" si="2"/>
        <v>Bonds / Debentures</v>
      </c>
      <c r="E11" t="str">
        <f t="shared" si="3"/>
        <v xml:space="preserve"> / D</v>
      </c>
      <c r="F11" t="s">
        <v>112</v>
      </c>
    </row>
    <row r="12" spans="1:18" x14ac:dyDescent="0.2">
      <c r="A12" t="s">
        <v>0</v>
      </c>
      <c r="B12" t="str">
        <f t="shared" si="0"/>
        <v>IL&amp;FS  Infrastructure Debt Fund Series 1A0</v>
      </c>
      <c r="C12">
        <f t="shared" si="1"/>
        <v>0</v>
      </c>
      <c r="D12" t="str">
        <f t="shared" si="2"/>
        <v>Clean Max Enviro Energy Solutions Private Limited</v>
      </c>
      <c r="E12" t="str">
        <f t="shared" si="3"/>
        <v xml:space="preserve"> Max</v>
      </c>
      <c r="F12" t="s">
        <v>13</v>
      </c>
      <c r="G12">
        <v>394</v>
      </c>
      <c r="H12" s="104">
        <v>1000000</v>
      </c>
      <c r="I12" s="103">
        <v>394000000</v>
      </c>
      <c r="J12" s="104">
        <v>1000000</v>
      </c>
      <c r="K12" s="104">
        <v>394000000</v>
      </c>
      <c r="L12">
        <v>0</v>
      </c>
      <c r="M12" s="105">
        <v>0</v>
      </c>
      <c r="N12" s="105">
        <v>0.12559999999999999</v>
      </c>
    </row>
    <row r="13" spans="1:18" x14ac:dyDescent="0.2">
      <c r="A13" t="s">
        <v>0</v>
      </c>
      <c r="B13" t="str">
        <f t="shared" si="0"/>
        <v>IL&amp;FS  Infrastructure Debt Fund Series 1A0</v>
      </c>
      <c r="C13">
        <f t="shared" si="1"/>
        <v>0</v>
      </c>
      <c r="D13">
        <f t="shared" si="2"/>
        <v>0</v>
      </c>
      <c r="E13" t="str">
        <f t="shared" si="3"/>
        <v/>
      </c>
      <c r="K13" s="103">
        <v>-1</v>
      </c>
    </row>
    <row r="14" spans="1:18" x14ac:dyDescent="0.2">
      <c r="A14" t="s">
        <v>0</v>
      </c>
      <c r="B14" t="str">
        <f t="shared" si="0"/>
        <v>IL&amp;FS  Infrastructure Debt Fund Series 1A0</v>
      </c>
      <c r="C14">
        <f t="shared" si="1"/>
        <v>0</v>
      </c>
      <c r="D14" t="str">
        <f t="shared" si="2"/>
        <v>ADPL_26_SEP_2021</v>
      </c>
      <c r="E14" t="str">
        <f t="shared" si="3"/>
        <v>26_S</v>
      </c>
      <c r="F14" t="s">
        <v>113</v>
      </c>
      <c r="G14">
        <v>285000</v>
      </c>
      <c r="H14" s="104">
        <v>1000</v>
      </c>
      <c r="I14" s="103">
        <v>285000000</v>
      </c>
      <c r="J14" s="104">
        <v>1000</v>
      </c>
      <c r="K14" s="104">
        <v>285000000</v>
      </c>
      <c r="L14">
        <v>0</v>
      </c>
      <c r="M14" s="105">
        <v>0</v>
      </c>
      <c r="N14" s="105">
        <v>9.0899999999999995E-2</v>
      </c>
    </row>
    <row r="15" spans="1:18" x14ac:dyDescent="0.2">
      <c r="A15" t="s">
        <v>0</v>
      </c>
      <c r="B15" t="str">
        <f t="shared" si="0"/>
        <v>IL&amp;FS  Infrastructure Debt Fund Series 1A0</v>
      </c>
      <c r="C15">
        <f t="shared" si="1"/>
        <v>0</v>
      </c>
      <c r="D15">
        <f t="shared" si="2"/>
        <v>0</v>
      </c>
      <c r="E15" t="str">
        <f t="shared" si="3"/>
        <v/>
      </c>
      <c r="K15" s="103">
        <v>0</v>
      </c>
    </row>
    <row r="16" spans="1:18" x14ac:dyDescent="0.2">
      <c r="A16" t="s">
        <v>0</v>
      </c>
      <c r="B16" t="str">
        <f t="shared" si="0"/>
        <v>IL&amp;FS  Infrastructure Debt Fund Series 1A0</v>
      </c>
      <c r="C16">
        <f t="shared" si="1"/>
        <v>0</v>
      </c>
      <c r="D16" t="str">
        <f t="shared" si="2"/>
        <v>GHV HOSPITALITY INDIA PVT LTD_1A_150421</v>
      </c>
      <c r="E16" t="str">
        <f t="shared" si="3"/>
        <v>OSPI</v>
      </c>
      <c r="F16" t="s">
        <v>114</v>
      </c>
      <c r="G16">
        <v>180</v>
      </c>
      <c r="H16" s="104">
        <v>1000000</v>
      </c>
      <c r="I16" s="103">
        <v>180000000</v>
      </c>
      <c r="J16" s="104">
        <v>1000000</v>
      </c>
      <c r="K16" s="104">
        <v>180000000</v>
      </c>
      <c r="L16">
        <v>0</v>
      </c>
      <c r="M16" s="105">
        <v>0</v>
      </c>
      <c r="N16" s="105">
        <v>5.74E-2</v>
      </c>
    </row>
    <row r="17" spans="1:14" x14ac:dyDescent="0.2">
      <c r="A17" t="s">
        <v>0</v>
      </c>
      <c r="B17" t="str">
        <f t="shared" si="0"/>
        <v>IL&amp;FS  Infrastructure Debt Fund Series 1A0</v>
      </c>
      <c r="C17">
        <f t="shared" si="1"/>
        <v>0</v>
      </c>
      <c r="D17">
        <f t="shared" si="2"/>
        <v>0</v>
      </c>
      <c r="E17" t="str">
        <f t="shared" si="3"/>
        <v/>
      </c>
      <c r="K17" s="103">
        <v>-1</v>
      </c>
    </row>
    <row r="18" spans="1:14" x14ac:dyDescent="0.2">
      <c r="A18" t="s">
        <v>0</v>
      </c>
      <c r="B18" t="str">
        <f t="shared" si="0"/>
        <v>IL&amp;FS  Infrastructure Debt Fund Series 1A0</v>
      </c>
      <c r="C18">
        <f t="shared" si="1"/>
        <v>0</v>
      </c>
      <c r="D18" t="str">
        <f t="shared" si="2"/>
        <v>Bhilangana Hydro Power Limited_310326</v>
      </c>
      <c r="E18" t="str">
        <f t="shared" si="3"/>
        <v>ngan</v>
      </c>
      <c r="F18" t="s">
        <v>115</v>
      </c>
      <c r="G18" s="103">
        <v>23</v>
      </c>
      <c r="H18" s="104">
        <v>1000000</v>
      </c>
      <c r="I18" s="103">
        <v>23000000</v>
      </c>
      <c r="J18" s="104">
        <v>1000000</v>
      </c>
      <c r="K18" s="104">
        <v>23000000</v>
      </c>
      <c r="L18">
        <v>0</v>
      </c>
      <c r="M18" s="105">
        <v>0</v>
      </c>
      <c r="N18" s="105">
        <v>7.3000000000000001E-3</v>
      </c>
    </row>
    <row r="19" spans="1:14" x14ac:dyDescent="0.2">
      <c r="A19" t="s">
        <v>0</v>
      </c>
      <c r="B19" t="str">
        <f t="shared" si="0"/>
        <v>IL&amp;FS  Infrastructure Debt Fund Series 1A0</v>
      </c>
      <c r="C19">
        <f t="shared" si="1"/>
        <v>0</v>
      </c>
      <c r="D19">
        <f t="shared" si="2"/>
        <v>0</v>
      </c>
      <c r="E19" t="str">
        <f t="shared" si="3"/>
        <v/>
      </c>
      <c r="K19" s="103">
        <v>0</v>
      </c>
    </row>
    <row r="20" spans="1:14" x14ac:dyDescent="0.2">
      <c r="A20" t="s">
        <v>0</v>
      </c>
      <c r="B20" t="str">
        <f t="shared" si="0"/>
        <v>IL&amp;FS  Infrastructure Debt Fund Series 1A0</v>
      </c>
      <c r="C20">
        <f t="shared" si="1"/>
        <v>0</v>
      </c>
      <c r="D20" t="str">
        <f t="shared" si="2"/>
        <v>Bhilangana Hydro Power Limited_31032030</v>
      </c>
      <c r="E20" t="str">
        <f t="shared" si="3"/>
        <v>ngan</v>
      </c>
      <c r="F20" t="s">
        <v>117</v>
      </c>
      <c r="G20">
        <v>21</v>
      </c>
      <c r="H20" s="104">
        <v>1000000</v>
      </c>
      <c r="I20" s="103">
        <v>21000000</v>
      </c>
      <c r="J20" s="104">
        <v>1000000</v>
      </c>
      <c r="K20" s="104">
        <v>21000000</v>
      </c>
      <c r="L20">
        <v>0</v>
      </c>
      <c r="M20" s="105">
        <v>0</v>
      </c>
      <c r="N20" s="105">
        <v>6.7000000000000002E-3</v>
      </c>
    </row>
    <row r="21" spans="1:14" x14ac:dyDescent="0.2">
      <c r="A21" t="s">
        <v>0</v>
      </c>
      <c r="B21" t="str">
        <f t="shared" si="0"/>
        <v>IL&amp;FS  Infrastructure Debt Fund Series 1A0</v>
      </c>
      <c r="C21">
        <f t="shared" si="1"/>
        <v>0</v>
      </c>
      <c r="D21">
        <f t="shared" si="2"/>
        <v>0</v>
      </c>
      <c r="E21" t="str">
        <f t="shared" si="3"/>
        <v/>
      </c>
      <c r="K21" s="103">
        <v>0</v>
      </c>
    </row>
    <row r="22" spans="1:14" x14ac:dyDescent="0.2">
      <c r="A22" t="s">
        <v>0</v>
      </c>
      <c r="B22" t="str">
        <f t="shared" si="0"/>
        <v>IL&amp;FS  Infrastructure Debt Fund Series 1A0</v>
      </c>
      <c r="C22">
        <f t="shared" si="1"/>
        <v>0</v>
      </c>
      <c r="D22" t="str">
        <f t="shared" si="2"/>
        <v>ADPL_26_SEP_2021_2B</v>
      </c>
      <c r="E22" t="str">
        <f t="shared" si="3"/>
        <v>26_S</v>
      </c>
      <c r="F22" t="s">
        <v>116</v>
      </c>
      <c r="G22">
        <v>3900</v>
      </c>
      <c r="H22" s="104">
        <v>1000</v>
      </c>
      <c r="I22" s="103">
        <v>3900000</v>
      </c>
      <c r="J22" s="104">
        <v>1000</v>
      </c>
      <c r="K22" s="104">
        <v>3900000</v>
      </c>
      <c r="L22">
        <v>0</v>
      </c>
      <c r="M22" s="105">
        <v>0</v>
      </c>
      <c r="N22" s="105">
        <v>1.1999999999999999E-3</v>
      </c>
    </row>
    <row r="23" spans="1:14" x14ac:dyDescent="0.2">
      <c r="A23" t="s">
        <v>0</v>
      </c>
      <c r="B23" t="str">
        <f t="shared" si="0"/>
        <v>IL&amp;FS  Infrastructure Debt Fund Series 1A0</v>
      </c>
      <c r="C23">
        <f t="shared" si="1"/>
        <v>0</v>
      </c>
      <c r="D23">
        <f t="shared" si="2"/>
        <v>0</v>
      </c>
      <c r="E23" t="str">
        <f t="shared" si="3"/>
        <v/>
      </c>
      <c r="K23" s="103">
        <v>0</v>
      </c>
    </row>
    <row r="24" spans="1:14" x14ac:dyDescent="0.2">
      <c r="A24" t="s">
        <v>0</v>
      </c>
      <c r="B24" t="str">
        <f t="shared" si="0"/>
        <v>IL&amp;FS  Infrastructure Debt Fund Series 1A0</v>
      </c>
      <c r="C24">
        <f t="shared" si="1"/>
        <v>0</v>
      </c>
      <c r="D24">
        <f t="shared" si="2"/>
        <v>0</v>
      </c>
      <c r="E24" t="str">
        <f t="shared" si="3"/>
        <v/>
      </c>
      <c r="G24" s="103"/>
      <c r="I24" s="104">
        <v>906900000</v>
      </c>
      <c r="K24" s="104">
        <v>906899998.37</v>
      </c>
      <c r="L24" s="103">
        <v>0</v>
      </c>
      <c r="M24" s="105">
        <v>0</v>
      </c>
      <c r="N24" s="105">
        <v>0.28910000000000002</v>
      </c>
    </row>
    <row r="25" spans="1:14" x14ac:dyDescent="0.2">
      <c r="A25" t="s">
        <v>0</v>
      </c>
      <c r="B25" t="str">
        <f t="shared" si="0"/>
        <v>IL&amp;FS  Infrastructure Debt Fund Series 1A0</v>
      </c>
      <c r="C25">
        <f t="shared" si="1"/>
        <v>0</v>
      </c>
      <c r="D25" t="str">
        <f t="shared" si="2"/>
        <v>Fixed Deposit</v>
      </c>
      <c r="E25" t="str">
        <f t="shared" si="3"/>
        <v xml:space="preserve"> Dep</v>
      </c>
      <c r="F25" t="s">
        <v>119</v>
      </c>
      <c r="K25" s="103"/>
    </row>
    <row r="26" spans="1:14" x14ac:dyDescent="0.2">
      <c r="A26" t="s">
        <v>0</v>
      </c>
      <c r="B26" t="str">
        <f t="shared" si="0"/>
        <v>IL&amp;FS  Infrastructure Debt Fund Series 1ACBLO Margin</v>
      </c>
      <c r="C26" t="str">
        <f t="shared" si="1"/>
        <v>CBLO Margin</v>
      </c>
      <c r="D26" t="str">
        <f t="shared" si="2"/>
        <v>CBLO_Margin_180319</v>
      </c>
      <c r="E26" t="str">
        <f t="shared" si="3"/>
        <v>Marg</v>
      </c>
      <c r="F26" t="s">
        <v>209</v>
      </c>
      <c r="G26">
        <v>4000000</v>
      </c>
      <c r="H26" s="104">
        <v>1</v>
      </c>
      <c r="I26" s="103">
        <v>4000000</v>
      </c>
      <c r="J26" s="104">
        <v>1</v>
      </c>
      <c r="K26" s="104">
        <v>4000000</v>
      </c>
      <c r="L26">
        <v>0</v>
      </c>
      <c r="M26" s="105">
        <v>0</v>
      </c>
      <c r="N26" s="105">
        <v>1.2999999999999999E-3</v>
      </c>
    </row>
    <row r="27" spans="1:14" x14ac:dyDescent="0.2">
      <c r="A27" t="s">
        <v>0</v>
      </c>
      <c r="B27" t="str">
        <f t="shared" si="0"/>
        <v>IL&amp;FS  Infrastructure Debt Fund Series 1ACBLO Margin</v>
      </c>
      <c r="C27" t="str">
        <f t="shared" si="1"/>
        <v>CBLO Margin</v>
      </c>
      <c r="D27" t="str">
        <f t="shared" si="2"/>
        <v>CBLO_Margin_04122017</v>
      </c>
      <c r="E27" t="str">
        <f t="shared" si="3"/>
        <v>Marg</v>
      </c>
      <c r="F27" t="s">
        <v>120</v>
      </c>
      <c r="G27">
        <v>2050000</v>
      </c>
      <c r="H27">
        <v>1</v>
      </c>
      <c r="I27">
        <v>2050000</v>
      </c>
      <c r="J27">
        <v>1</v>
      </c>
      <c r="K27" s="103">
        <v>2050000</v>
      </c>
      <c r="L27">
        <v>0</v>
      </c>
      <c r="M27">
        <v>0</v>
      </c>
      <c r="N27">
        <v>6.9999999999999999E-4</v>
      </c>
    </row>
    <row r="28" spans="1:14" x14ac:dyDescent="0.2">
      <c r="A28" t="s">
        <v>0</v>
      </c>
      <c r="B28" t="str">
        <f t="shared" si="0"/>
        <v>IL&amp;FS  Infrastructure Debt Fund Series 1A0</v>
      </c>
      <c r="C28">
        <f t="shared" si="1"/>
        <v>0</v>
      </c>
      <c r="D28">
        <f t="shared" si="2"/>
        <v>0</v>
      </c>
      <c r="E28" t="str">
        <f t="shared" si="3"/>
        <v/>
      </c>
      <c r="H28" s="104"/>
      <c r="I28" s="103"/>
      <c r="J28" s="104"/>
      <c r="K28" s="104">
        <v>0</v>
      </c>
      <c r="M28" s="105"/>
      <c r="N28" s="105"/>
    </row>
    <row r="29" spans="1:14" x14ac:dyDescent="0.2">
      <c r="A29" t="s">
        <v>0</v>
      </c>
      <c r="B29" t="str">
        <f t="shared" si="0"/>
        <v>IL&amp;FS  Infrastructure Debt Fund Series 1A0</v>
      </c>
      <c r="C29">
        <f t="shared" si="1"/>
        <v>0</v>
      </c>
      <c r="D29">
        <f t="shared" si="2"/>
        <v>0</v>
      </c>
      <c r="E29" t="str">
        <f t="shared" si="3"/>
        <v/>
      </c>
      <c r="I29">
        <v>6050000</v>
      </c>
      <c r="K29" s="103">
        <v>6050000</v>
      </c>
      <c r="L29">
        <v>0</v>
      </c>
      <c r="M29">
        <v>0</v>
      </c>
      <c r="N29">
        <v>1.9E-3</v>
      </c>
    </row>
    <row r="30" spans="1:14" x14ac:dyDescent="0.2">
      <c r="A30" t="s">
        <v>0</v>
      </c>
      <c r="B30" t="str">
        <f t="shared" si="0"/>
        <v>IL&amp;FS  Infrastructure Debt Fund Series 1A0</v>
      </c>
      <c r="C30">
        <f t="shared" si="1"/>
        <v>0</v>
      </c>
      <c r="D30" t="str">
        <f t="shared" si="2"/>
        <v>Money Market Discounted</v>
      </c>
      <c r="E30" t="str">
        <f t="shared" si="3"/>
        <v xml:space="preserve"> Mar</v>
      </c>
      <c r="F30" t="s">
        <v>121</v>
      </c>
      <c r="G30" s="103"/>
      <c r="H30" s="104"/>
      <c r="I30" s="103"/>
      <c r="J30" s="104"/>
      <c r="K30" s="104"/>
      <c r="M30" s="105"/>
      <c r="N30" s="105"/>
    </row>
    <row r="31" spans="1:14" x14ac:dyDescent="0.2">
      <c r="A31" t="s">
        <v>0</v>
      </c>
      <c r="B31" t="str">
        <f t="shared" si="0"/>
        <v>IL&amp;FS  Infrastructure Debt Fund Series 1ACollateralised Borrowing &amp; Lending Obligation (CBLO)</v>
      </c>
      <c r="C31" t="str">
        <f t="shared" si="1"/>
        <v>Collateralised Borrowing &amp; Lending Obligation (CBLO)</v>
      </c>
      <c r="D31" t="str">
        <f t="shared" si="2"/>
        <v>6.90.CBLO_1A02042019</v>
      </c>
      <c r="E31" t="str">
        <f t="shared" si="3"/>
        <v>CBLO</v>
      </c>
      <c r="F31" t="s">
        <v>212</v>
      </c>
      <c r="G31">
        <v>1</v>
      </c>
      <c r="H31">
        <v>1529710985.75</v>
      </c>
      <c r="I31">
        <v>1529710985.75</v>
      </c>
      <c r="J31">
        <v>1529710985.75</v>
      </c>
      <c r="K31" s="103">
        <v>1529710985.75</v>
      </c>
      <c r="L31">
        <v>0</v>
      </c>
      <c r="M31">
        <v>0</v>
      </c>
      <c r="N31">
        <v>0.48759999999999998</v>
      </c>
    </row>
    <row r="32" spans="1:14" x14ac:dyDescent="0.2">
      <c r="A32" t="s">
        <v>0</v>
      </c>
      <c r="B32" t="str">
        <f t="shared" si="0"/>
        <v>IL&amp;FS  Infrastructure Debt Fund Series 1ACollateralised Borrowing &amp; Lending Obligation (CBLO)</v>
      </c>
      <c r="C32" t="str">
        <f t="shared" si="1"/>
        <v>Collateralised Borrowing &amp; Lending Obligation (CBLO)</v>
      </c>
      <c r="D32" t="str">
        <f t="shared" si="2"/>
        <v>6.80.CBLO_1A02042019</v>
      </c>
      <c r="E32" t="str">
        <f t="shared" si="3"/>
        <v>CBLO</v>
      </c>
      <c r="F32" t="s">
        <v>213</v>
      </c>
      <c r="G32">
        <v>1</v>
      </c>
      <c r="H32" s="104">
        <v>655225632.72000003</v>
      </c>
      <c r="I32" s="103">
        <v>655225632.72000003</v>
      </c>
      <c r="J32" s="104">
        <v>655225632.72000003</v>
      </c>
      <c r="K32" s="104">
        <v>655225632.72000003</v>
      </c>
      <c r="L32">
        <v>0</v>
      </c>
      <c r="M32" s="105">
        <v>0</v>
      </c>
      <c r="N32" s="105">
        <v>0.2089</v>
      </c>
    </row>
    <row r="33" spans="1:16" x14ac:dyDescent="0.2">
      <c r="A33" t="s">
        <v>0</v>
      </c>
      <c r="B33" t="str">
        <f t="shared" si="0"/>
        <v>IL&amp;FS  Infrastructure Debt Fund Series 1A0</v>
      </c>
      <c r="C33">
        <f t="shared" si="1"/>
        <v>0</v>
      </c>
      <c r="D33">
        <f t="shared" si="2"/>
        <v>0</v>
      </c>
      <c r="E33" t="str">
        <f t="shared" si="3"/>
        <v/>
      </c>
      <c r="I33">
        <v>2184936618.4699998</v>
      </c>
      <c r="K33" s="103">
        <v>2184936618.4699998</v>
      </c>
      <c r="L33">
        <v>0</v>
      </c>
      <c r="M33">
        <v>0</v>
      </c>
      <c r="N33">
        <v>0.69650000000000001</v>
      </c>
    </row>
    <row r="34" spans="1:16" x14ac:dyDescent="0.2">
      <c r="A34" t="s">
        <v>0</v>
      </c>
      <c r="B34" t="str">
        <f t="shared" si="0"/>
        <v>IL&amp;FS  Infrastructure Debt Fund Series 1A0</v>
      </c>
      <c r="C34">
        <f t="shared" si="1"/>
        <v>0</v>
      </c>
      <c r="D34" t="str">
        <f t="shared" si="2"/>
        <v>Cash / Bank</v>
      </c>
      <c r="E34" t="str">
        <f t="shared" si="3"/>
        <v>/ Ba</v>
      </c>
      <c r="F34" t="s">
        <v>122</v>
      </c>
      <c r="G34" s="103"/>
      <c r="I34" s="103"/>
      <c r="K34" s="104"/>
      <c r="M34" s="105"/>
      <c r="N34" s="105"/>
      <c r="P34" t="s">
        <v>188</v>
      </c>
    </row>
    <row r="35" spans="1:16" x14ac:dyDescent="0.2">
      <c r="A35" t="s">
        <v>0</v>
      </c>
      <c r="B35" t="str">
        <f t="shared" si="0"/>
        <v>IL&amp;FS  Infrastructure Debt Fund Series 1ACash &amp; Cash Equivalents</v>
      </c>
      <c r="C35" t="str">
        <f t="shared" si="1"/>
        <v>Cash &amp; Cash Equivalents</v>
      </c>
      <c r="D35" t="str">
        <f t="shared" si="2"/>
        <v>CASH</v>
      </c>
      <c r="E35" t="str">
        <f t="shared" si="3"/>
        <v/>
      </c>
      <c r="F35" t="s">
        <v>123</v>
      </c>
      <c r="G35">
        <v>46567530.618000001</v>
      </c>
      <c r="H35">
        <v>1</v>
      </c>
      <c r="I35">
        <v>46567530.618000001</v>
      </c>
      <c r="J35">
        <v>1</v>
      </c>
      <c r="K35" s="103">
        <v>46567530.619999997</v>
      </c>
      <c r="L35">
        <v>0</v>
      </c>
      <c r="M35">
        <v>0</v>
      </c>
      <c r="N35">
        <v>1.4800000000000001E-2</v>
      </c>
      <c r="P35" t="s">
        <v>189</v>
      </c>
    </row>
    <row r="36" spans="1:16" x14ac:dyDescent="0.2">
      <c r="A36" t="s">
        <v>0</v>
      </c>
      <c r="B36" t="str">
        <f t="shared" si="0"/>
        <v>IL&amp;FS  Infrastructure Debt Fund Series 1A0</v>
      </c>
      <c r="C36">
        <f t="shared" si="1"/>
        <v>0</v>
      </c>
      <c r="D36" t="str">
        <f t="shared" si="2"/>
        <v>CASH Rec/Payable</v>
      </c>
      <c r="E36" t="str">
        <f t="shared" si="3"/>
        <v>Rec/</v>
      </c>
      <c r="F36" t="s">
        <v>124</v>
      </c>
      <c r="G36" s="103">
        <v>-6054848.7079999996</v>
      </c>
      <c r="H36">
        <v>1</v>
      </c>
      <c r="I36" s="104">
        <v>-6054848.7079999996</v>
      </c>
      <c r="J36">
        <v>1</v>
      </c>
      <c r="K36" s="104">
        <v>-6054848.71</v>
      </c>
      <c r="L36" s="103">
        <v>0</v>
      </c>
      <c r="M36" s="105">
        <v>0</v>
      </c>
      <c r="N36" s="105">
        <v>-1.9E-3</v>
      </c>
    </row>
    <row r="37" spans="1:16" x14ac:dyDescent="0.2">
      <c r="A37" t="s">
        <v>0</v>
      </c>
      <c r="B37" t="str">
        <f t="shared" si="0"/>
        <v>IL&amp;FS  Infrastructure Debt Fund Series 1A0</v>
      </c>
      <c r="C37">
        <f t="shared" si="1"/>
        <v>0</v>
      </c>
      <c r="D37">
        <f t="shared" si="2"/>
        <v>0</v>
      </c>
      <c r="E37" t="str">
        <f t="shared" si="3"/>
        <v/>
      </c>
      <c r="I37">
        <v>40512681.909000002</v>
      </c>
      <c r="K37" s="103">
        <v>40512681.909999996</v>
      </c>
      <c r="L37">
        <v>0</v>
      </c>
      <c r="M37">
        <v>0</v>
      </c>
      <c r="N37">
        <v>1.29E-2</v>
      </c>
    </row>
    <row r="38" spans="1:16" x14ac:dyDescent="0.2">
      <c r="A38" t="s">
        <v>0</v>
      </c>
      <c r="B38" t="str">
        <f t="shared" si="0"/>
        <v>IL&amp;FS  Infrastructure Debt Fund Series 1A0</v>
      </c>
      <c r="C38">
        <f t="shared" si="1"/>
        <v>0</v>
      </c>
      <c r="D38" t="str">
        <f t="shared" si="2"/>
        <v>Other Assets</v>
      </c>
      <c r="E38" t="str">
        <f t="shared" si="3"/>
        <v xml:space="preserve"> Ass</v>
      </c>
      <c r="F38" t="s">
        <v>125</v>
      </c>
      <c r="G38" s="103"/>
      <c r="H38" s="104"/>
      <c r="I38" s="103"/>
      <c r="J38" s="104"/>
      <c r="K38" s="104"/>
      <c r="M38" s="105"/>
      <c r="N38" s="105"/>
    </row>
    <row r="39" spans="1:16" x14ac:dyDescent="0.2">
      <c r="A39" t="s">
        <v>0</v>
      </c>
      <c r="B39" t="str">
        <f t="shared" si="0"/>
        <v>IL&amp;FS  Infrastructure Debt Fund Series 1A0</v>
      </c>
      <c r="C39">
        <f t="shared" si="1"/>
        <v>0</v>
      </c>
      <c r="D39" t="str">
        <f t="shared" si="2"/>
        <v>Other Liabilities and Assets</v>
      </c>
      <c r="E39" t="str">
        <f t="shared" si="3"/>
        <v xml:space="preserve"> Lia</v>
      </c>
      <c r="F39" t="s">
        <v>126</v>
      </c>
      <c r="G39">
        <v>-1378382.9990000001</v>
      </c>
      <c r="H39">
        <v>1</v>
      </c>
      <c r="I39">
        <v>-1378382.9990000001</v>
      </c>
      <c r="J39">
        <v>1</v>
      </c>
      <c r="K39" s="103">
        <v>-1378383</v>
      </c>
      <c r="L39">
        <v>0</v>
      </c>
      <c r="M39">
        <v>0</v>
      </c>
      <c r="N39">
        <v>-4.0000000000000002E-4</v>
      </c>
    </row>
    <row r="40" spans="1:16" x14ac:dyDescent="0.2">
      <c r="A40" t="s">
        <v>0</v>
      </c>
      <c r="B40" t="str">
        <f t="shared" si="0"/>
        <v>IL&amp;FS  Infrastructure Debt Fund Series 1A0</v>
      </c>
      <c r="C40">
        <f t="shared" si="1"/>
        <v>0</v>
      </c>
      <c r="D40">
        <f t="shared" si="2"/>
        <v>0</v>
      </c>
      <c r="E40" t="str">
        <f t="shared" si="3"/>
        <v/>
      </c>
      <c r="I40">
        <v>-1378382.9990000001</v>
      </c>
      <c r="K40">
        <v>-1378383</v>
      </c>
      <c r="L40">
        <v>0</v>
      </c>
      <c r="M40" s="105">
        <v>0</v>
      </c>
      <c r="N40" s="105">
        <v>-4.0000000000000002E-4</v>
      </c>
    </row>
    <row r="41" spans="1:16" x14ac:dyDescent="0.2">
      <c r="A41" t="s">
        <v>0</v>
      </c>
      <c r="B41" t="str">
        <f t="shared" si="0"/>
        <v>IL&amp;FS  Infrastructure Debt Fund Series 1A0</v>
      </c>
      <c r="C41">
        <f t="shared" si="1"/>
        <v>0</v>
      </c>
      <c r="D41">
        <f t="shared" si="2"/>
        <v>0</v>
      </c>
      <c r="E41" t="str">
        <f t="shared" si="3"/>
        <v/>
      </c>
      <c r="I41">
        <v>3137020917.3800001</v>
      </c>
      <c r="K41">
        <v>3137020915.75</v>
      </c>
      <c r="L41">
        <v>0</v>
      </c>
      <c r="M41">
        <v>0</v>
      </c>
      <c r="N41">
        <v>1</v>
      </c>
    </row>
    <row r="42" spans="1:16" x14ac:dyDescent="0.2">
      <c r="A42" t="s">
        <v>0</v>
      </c>
      <c r="B42" t="str">
        <f t="shared" si="0"/>
        <v>IL&amp;FS  Infrastructure Debt Fund Series 1A0</v>
      </c>
      <c r="C42">
        <f t="shared" si="1"/>
        <v>0</v>
      </c>
      <c r="D42" t="str">
        <f t="shared" si="2"/>
        <v>Security</v>
      </c>
      <c r="E42" t="str">
        <f t="shared" si="3"/>
        <v>ity</v>
      </c>
      <c r="F42" t="s">
        <v>103</v>
      </c>
      <c r="G42" t="s">
        <v>5</v>
      </c>
      <c r="H42" t="s">
        <v>104</v>
      </c>
      <c r="I42" s="104" t="s">
        <v>105</v>
      </c>
      <c r="J42" t="s">
        <v>106</v>
      </c>
      <c r="K42" s="104" t="s">
        <v>107</v>
      </c>
      <c r="L42" s="103" t="s">
        <v>108</v>
      </c>
      <c r="M42" s="105" t="s">
        <v>109</v>
      </c>
      <c r="N42" s="105" t="s">
        <v>110</v>
      </c>
    </row>
    <row r="43" spans="1:16" x14ac:dyDescent="0.2">
      <c r="A43" t="s">
        <v>0</v>
      </c>
      <c r="B43" t="str">
        <f t="shared" si="0"/>
        <v>IL&amp;FS  Infrastructure Debt Fund Series 1A0</v>
      </c>
      <c r="C43">
        <f t="shared" si="1"/>
        <v>0</v>
      </c>
      <c r="D43">
        <f t="shared" si="2"/>
        <v>0</v>
      </c>
      <c r="E43" t="str">
        <f t="shared" si="3"/>
        <v/>
      </c>
      <c r="K43" t="s">
        <v>111</v>
      </c>
    </row>
    <row r="44" spans="1:16" x14ac:dyDescent="0.2">
      <c r="A44" t="s">
        <v>34</v>
      </c>
      <c r="B44" t="str">
        <f t="shared" si="0"/>
        <v>IL&amp;FS  Infrastructure Debt Fund Series 1B0</v>
      </c>
      <c r="C44">
        <f t="shared" si="1"/>
        <v>0</v>
      </c>
      <c r="D44" t="str">
        <f t="shared" si="2"/>
        <v>Bonds / Debentures</v>
      </c>
      <c r="E44" t="str">
        <f t="shared" si="3"/>
        <v xml:space="preserve"> / D</v>
      </c>
      <c r="F44" t="s">
        <v>112</v>
      </c>
      <c r="G44" s="103"/>
      <c r="I44" s="103"/>
      <c r="K44" s="103"/>
      <c r="M44" s="105"/>
      <c r="N44" s="105"/>
    </row>
    <row r="45" spans="1:16" x14ac:dyDescent="0.2">
      <c r="A45" t="s">
        <v>34</v>
      </c>
      <c r="B45" t="str">
        <f t="shared" si="0"/>
        <v>IL&amp;FS  Infrastructure Debt Fund Series 1B0</v>
      </c>
      <c r="C45">
        <f t="shared" si="1"/>
        <v>0</v>
      </c>
      <c r="D45" t="str">
        <f t="shared" si="2"/>
        <v>IL&amp;FS Solar Power Limited_1B_27_12_20</v>
      </c>
      <c r="E45" t="str">
        <f t="shared" si="3"/>
        <v xml:space="preserve"> Sol</v>
      </c>
      <c r="F45" t="s">
        <v>127</v>
      </c>
      <c r="G45">
        <v>547</v>
      </c>
      <c r="H45">
        <v>1000000</v>
      </c>
      <c r="I45">
        <v>547000000</v>
      </c>
      <c r="J45">
        <v>1000000</v>
      </c>
      <c r="K45">
        <v>547000000</v>
      </c>
      <c r="L45">
        <v>0</v>
      </c>
      <c r="M45">
        <v>0</v>
      </c>
      <c r="N45">
        <v>0.15740000000000001</v>
      </c>
    </row>
    <row r="46" spans="1:16" x14ac:dyDescent="0.2">
      <c r="A46" t="s">
        <v>34</v>
      </c>
      <c r="B46" t="str">
        <f t="shared" si="0"/>
        <v>IL&amp;FS  Infrastructure Debt Fund Series 1B0</v>
      </c>
      <c r="C46">
        <f t="shared" ref="C46:C67" si="4">+IF(E46="CBLO",$R$3,IF(E46="Marg",$R$4,IF(D46="cash",$R$5,0)))</f>
        <v>0</v>
      </c>
      <c r="D46">
        <f t="shared" ref="D46:D67" si="5">+F46</f>
        <v>0</v>
      </c>
      <c r="E46" t="str">
        <f t="shared" ref="E46:E68" si="6">+MID(F46,6,4)</f>
        <v/>
      </c>
      <c r="I46" s="103"/>
      <c r="K46" s="104">
        <v>84774510</v>
      </c>
      <c r="M46" s="105"/>
      <c r="N46" s="105"/>
    </row>
    <row r="47" spans="1:16" x14ac:dyDescent="0.2">
      <c r="A47" t="s">
        <v>34</v>
      </c>
      <c r="B47" t="str">
        <f t="shared" si="0"/>
        <v>IL&amp;FS  Infrastructure Debt Fund Series 1B0</v>
      </c>
      <c r="C47">
        <f t="shared" si="4"/>
        <v>0</v>
      </c>
      <c r="D47" t="str">
        <f t="shared" si="5"/>
        <v>Bhilangana Hydro Power Limited_31032030</v>
      </c>
      <c r="E47" t="str">
        <f t="shared" si="6"/>
        <v>ngan</v>
      </c>
      <c r="F47" t="s">
        <v>117</v>
      </c>
      <c r="G47">
        <v>580</v>
      </c>
      <c r="H47">
        <v>1000000</v>
      </c>
      <c r="I47">
        <v>580000000</v>
      </c>
      <c r="J47">
        <v>1000000</v>
      </c>
      <c r="K47">
        <v>580000000</v>
      </c>
      <c r="L47">
        <v>0</v>
      </c>
      <c r="M47">
        <v>0</v>
      </c>
      <c r="N47">
        <v>0.14449999999999999</v>
      </c>
    </row>
    <row r="48" spans="1:16" x14ac:dyDescent="0.2">
      <c r="A48" t="s">
        <v>34</v>
      </c>
      <c r="B48" t="str">
        <f t="shared" ref="B48:B104" si="7">+A48&amp;""&amp;C48</f>
        <v>IL&amp;FS  Infrastructure Debt Fund Series 1B0</v>
      </c>
      <c r="C48">
        <f t="shared" si="4"/>
        <v>0</v>
      </c>
      <c r="D48">
        <f t="shared" si="5"/>
        <v>0</v>
      </c>
      <c r="E48" t="str">
        <f t="shared" si="6"/>
        <v/>
      </c>
      <c r="H48" s="104"/>
      <c r="I48" s="104"/>
      <c r="J48" s="104"/>
      <c r="K48" s="104">
        <v>0</v>
      </c>
      <c r="M48" s="105"/>
      <c r="N48" s="105"/>
    </row>
    <row r="49" spans="1:14" x14ac:dyDescent="0.2">
      <c r="A49" t="s">
        <v>34</v>
      </c>
      <c r="B49" t="str">
        <f t="shared" si="7"/>
        <v>IL&amp;FS  Infrastructure Debt Fund Series 1B0</v>
      </c>
      <c r="C49">
        <f t="shared" si="4"/>
        <v>0</v>
      </c>
      <c r="D49" t="str">
        <f t="shared" si="5"/>
        <v>Williamson Magor &amp; Co. Limited</v>
      </c>
      <c r="E49" t="str">
        <f t="shared" si="6"/>
        <v>amso</v>
      </c>
      <c r="F49" t="s">
        <v>55</v>
      </c>
      <c r="G49">
        <v>578</v>
      </c>
      <c r="H49">
        <v>1000000</v>
      </c>
      <c r="I49" s="104">
        <v>578000000</v>
      </c>
      <c r="J49">
        <v>1000000</v>
      </c>
      <c r="K49" s="104">
        <v>578000000</v>
      </c>
      <c r="L49">
        <v>0</v>
      </c>
      <c r="M49" s="105">
        <v>0</v>
      </c>
      <c r="N49" s="105">
        <v>0.14399999999999999</v>
      </c>
    </row>
    <row r="50" spans="1:14" x14ac:dyDescent="0.2">
      <c r="A50" t="s">
        <v>34</v>
      </c>
      <c r="B50" t="str">
        <f t="shared" si="7"/>
        <v>IL&amp;FS  Infrastructure Debt Fund Series 1B0</v>
      </c>
      <c r="C50">
        <f t="shared" si="4"/>
        <v>0</v>
      </c>
      <c r="D50">
        <f t="shared" si="5"/>
        <v>0</v>
      </c>
      <c r="E50" t="str">
        <f t="shared" si="6"/>
        <v/>
      </c>
      <c r="K50">
        <v>0</v>
      </c>
    </row>
    <row r="51" spans="1:14" x14ac:dyDescent="0.2">
      <c r="A51" t="s">
        <v>34</v>
      </c>
      <c r="B51" t="str">
        <f t="shared" si="7"/>
        <v>IL&amp;FS  Infrastructure Debt Fund Series 1B0</v>
      </c>
      <c r="C51">
        <f t="shared" si="4"/>
        <v>0</v>
      </c>
      <c r="D51" t="str">
        <f t="shared" si="5"/>
        <v>IWEL_1B_15042021</v>
      </c>
      <c r="E51" t="str">
        <f t="shared" si="6"/>
        <v>1B_1</v>
      </c>
      <c r="F51" t="s">
        <v>128</v>
      </c>
      <c r="G51" s="104">
        <v>200</v>
      </c>
      <c r="H51">
        <v>1000000</v>
      </c>
      <c r="I51" s="104">
        <v>200000000</v>
      </c>
      <c r="J51">
        <v>1000000</v>
      </c>
      <c r="K51" s="104">
        <v>200000000</v>
      </c>
      <c r="L51">
        <v>0</v>
      </c>
      <c r="M51" s="105">
        <v>0</v>
      </c>
      <c r="N51" s="105">
        <v>6.7000000000000004E-2</v>
      </c>
    </row>
    <row r="52" spans="1:14" x14ac:dyDescent="0.2">
      <c r="A52" t="s">
        <v>34</v>
      </c>
      <c r="B52" t="str">
        <f t="shared" si="7"/>
        <v>IL&amp;FS  Infrastructure Debt Fund Series 1B0</v>
      </c>
      <c r="C52">
        <f t="shared" si="4"/>
        <v>0</v>
      </c>
      <c r="D52">
        <f t="shared" si="5"/>
        <v>0</v>
      </c>
      <c r="E52" t="str">
        <f t="shared" si="6"/>
        <v/>
      </c>
      <c r="G52" s="104"/>
      <c r="I52" s="104"/>
      <c r="K52" s="104">
        <v>68988656</v>
      </c>
      <c r="M52" s="105"/>
      <c r="N52" s="105"/>
    </row>
    <row r="53" spans="1:14" x14ac:dyDescent="0.2">
      <c r="A53" t="s">
        <v>34</v>
      </c>
      <c r="B53" t="str">
        <f t="shared" si="7"/>
        <v>IL&amp;FS  Infrastructure Debt Fund Series 1B0</v>
      </c>
      <c r="C53">
        <f t="shared" si="4"/>
        <v>0</v>
      </c>
      <c r="D53" t="str">
        <f t="shared" si="5"/>
        <v>AD Hydro Power Limited 31 MAR 2021</v>
      </c>
      <c r="E53" t="str">
        <f t="shared" si="6"/>
        <v xml:space="preserve">dro </v>
      </c>
      <c r="F53" t="s">
        <v>129</v>
      </c>
      <c r="G53">
        <v>251889</v>
      </c>
      <c r="H53">
        <v>992.5</v>
      </c>
      <c r="I53" s="104">
        <v>250000000</v>
      </c>
      <c r="J53">
        <v>1000</v>
      </c>
      <c r="K53" s="104">
        <v>251889000</v>
      </c>
      <c r="L53">
        <v>1889000</v>
      </c>
      <c r="M53" s="105">
        <v>7.6E-3</v>
      </c>
      <c r="N53" s="105">
        <v>6.2700000000000006E-2</v>
      </c>
    </row>
    <row r="54" spans="1:14" x14ac:dyDescent="0.2">
      <c r="A54" t="s">
        <v>34</v>
      </c>
      <c r="B54" t="str">
        <f t="shared" si="7"/>
        <v>IL&amp;FS  Infrastructure Debt Fund Series 1B0</v>
      </c>
      <c r="C54">
        <f t="shared" si="4"/>
        <v>0</v>
      </c>
      <c r="D54">
        <f t="shared" si="5"/>
        <v>0</v>
      </c>
      <c r="E54" t="str">
        <f t="shared" si="6"/>
        <v/>
      </c>
      <c r="K54" s="104">
        <v>0</v>
      </c>
    </row>
    <row r="55" spans="1:14" x14ac:dyDescent="0.2">
      <c r="A55" t="s">
        <v>34</v>
      </c>
      <c r="B55" t="str">
        <f t="shared" si="7"/>
        <v>IL&amp;FS  Infrastructure Debt Fund Series 1B0</v>
      </c>
      <c r="C55">
        <f t="shared" si="4"/>
        <v>0</v>
      </c>
      <c r="D55" t="str">
        <f t="shared" si="5"/>
        <v>BG Wind Power Limited_28042019</v>
      </c>
      <c r="E55" t="str">
        <f t="shared" si="6"/>
        <v>nd P</v>
      </c>
      <c r="F55" t="s">
        <v>131</v>
      </c>
      <c r="G55" s="104">
        <v>207388</v>
      </c>
      <c r="H55">
        <v>1000</v>
      </c>
      <c r="I55" s="104">
        <v>207388000</v>
      </c>
      <c r="J55">
        <v>1000</v>
      </c>
      <c r="K55" s="104">
        <v>207388000</v>
      </c>
      <c r="L55">
        <v>0</v>
      </c>
      <c r="M55" s="105">
        <v>0</v>
      </c>
      <c r="N55" s="105">
        <v>5.1700000000000003E-2</v>
      </c>
    </row>
    <row r="56" spans="1:14" x14ac:dyDescent="0.2">
      <c r="A56" t="s">
        <v>34</v>
      </c>
      <c r="B56" t="str">
        <f t="shared" si="7"/>
        <v>IL&amp;FS  Infrastructure Debt Fund Series 1B0</v>
      </c>
      <c r="C56">
        <f t="shared" si="4"/>
        <v>0</v>
      </c>
      <c r="D56">
        <f t="shared" si="5"/>
        <v>0</v>
      </c>
      <c r="E56" t="str">
        <f t="shared" si="6"/>
        <v/>
      </c>
      <c r="I56" s="104"/>
      <c r="K56" s="104">
        <v>0</v>
      </c>
      <c r="M56" s="105"/>
      <c r="N56" s="105"/>
    </row>
    <row r="57" spans="1:14" x14ac:dyDescent="0.2">
      <c r="A57" t="s">
        <v>34</v>
      </c>
      <c r="B57" t="str">
        <f t="shared" si="7"/>
        <v>IL&amp;FS  Infrastructure Debt Fund Series 1B0</v>
      </c>
      <c r="C57">
        <f t="shared" si="4"/>
        <v>0</v>
      </c>
      <c r="D57" t="str">
        <f t="shared" si="5"/>
        <v>GHV HOSPITALITY INDIA PVT LTD_1B_150421</v>
      </c>
      <c r="E57" t="str">
        <f t="shared" si="6"/>
        <v>OSPI</v>
      </c>
      <c r="F57" t="s">
        <v>130</v>
      </c>
      <c r="G57">
        <v>200</v>
      </c>
      <c r="H57">
        <v>1000000</v>
      </c>
      <c r="I57" s="104">
        <v>200000000</v>
      </c>
      <c r="J57">
        <v>1000000</v>
      </c>
      <c r="K57" s="104">
        <v>200000000</v>
      </c>
      <c r="L57" s="103">
        <v>0</v>
      </c>
      <c r="M57" s="105">
        <v>0</v>
      </c>
      <c r="N57" s="105">
        <v>4.9799999999999997E-2</v>
      </c>
    </row>
    <row r="58" spans="1:14" x14ac:dyDescent="0.2">
      <c r="A58" t="s">
        <v>34</v>
      </c>
      <c r="B58" t="str">
        <f t="shared" si="7"/>
        <v>IL&amp;FS  Infrastructure Debt Fund Series 1B0</v>
      </c>
      <c r="C58">
        <f t="shared" si="4"/>
        <v>0</v>
      </c>
      <c r="D58">
        <f t="shared" si="5"/>
        <v>0</v>
      </c>
      <c r="E58" t="str">
        <f t="shared" si="6"/>
        <v/>
      </c>
      <c r="K58">
        <v>1</v>
      </c>
    </row>
    <row r="59" spans="1:14" x14ac:dyDescent="0.2">
      <c r="A59" t="s">
        <v>34</v>
      </c>
      <c r="B59" t="str">
        <f t="shared" si="7"/>
        <v>IL&amp;FS  Infrastructure Debt Fund Series 1B0</v>
      </c>
      <c r="C59">
        <f t="shared" si="4"/>
        <v>0</v>
      </c>
      <c r="D59" t="str">
        <f t="shared" si="5"/>
        <v>Abhitech Developers Private Limited</v>
      </c>
      <c r="E59" t="str">
        <f t="shared" si="6"/>
        <v xml:space="preserve">ech </v>
      </c>
      <c r="F59" t="s">
        <v>20</v>
      </c>
      <c r="G59">
        <v>175000</v>
      </c>
      <c r="H59">
        <v>1000</v>
      </c>
      <c r="I59">
        <v>175000000</v>
      </c>
      <c r="J59">
        <v>1000</v>
      </c>
      <c r="K59">
        <v>175000000</v>
      </c>
      <c r="L59">
        <v>0</v>
      </c>
      <c r="M59">
        <v>0</v>
      </c>
      <c r="N59">
        <v>4.36E-2</v>
      </c>
    </row>
    <row r="60" spans="1:14" x14ac:dyDescent="0.2">
      <c r="A60" t="s">
        <v>34</v>
      </c>
      <c r="B60" t="str">
        <f t="shared" si="7"/>
        <v>IL&amp;FS  Infrastructure Debt Fund Series 1B0</v>
      </c>
      <c r="C60">
        <f t="shared" si="4"/>
        <v>0</v>
      </c>
      <c r="D60">
        <f t="shared" si="5"/>
        <v>0</v>
      </c>
      <c r="E60" t="str">
        <f t="shared" si="6"/>
        <v/>
      </c>
      <c r="K60">
        <v>0</v>
      </c>
    </row>
    <row r="61" spans="1:14" x14ac:dyDescent="0.2">
      <c r="A61" t="s">
        <v>34</v>
      </c>
      <c r="B61" t="str">
        <f t="shared" si="7"/>
        <v>IL&amp;FS  Infrastructure Debt Fund Series 1B0</v>
      </c>
      <c r="C61">
        <f t="shared" si="4"/>
        <v>0</v>
      </c>
      <c r="D61" t="str">
        <f t="shared" si="5"/>
        <v>Babcock Borsig Limited_31032021</v>
      </c>
      <c r="E61" t="str">
        <f t="shared" si="6"/>
        <v>ck B</v>
      </c>
      <c r="F61" t="s">
        <v>132</v>
      </c>
      <c r="G61">
        <v>150</v>
      </c>
      <c r="H61">
        <v>1000000</v>
      </c>
      <c r="I61">
        <v>150000000</v>
      </c>
      <c r="J61">
        <v>1000000</v>
      </c>
      <c r="K61">
        <v>150000000</v>
      </c>
      <c r="L61">
        <v>0</v>
      </c>
      <c r="M61">
        <v>0</v>
      </c>
      <c r="N61">
        <v>4.0300000000000002E-2</v>
      </c>
    </row>
    <row r="62" spans="1:14" x14ac:dyDescent="0.2">
      <c r="A62" t="s">
        <v>34</v>
      </c>
      <c r="B62" t="str">
        <f t="shared" si="7"/>
        <v>IL&amp;FS  Infrastructure Debt Fund Series 1B0</v>
      </c>
      <c r="C62">
        <f t="shared" si="4"/>
        <v>0</v>
      </c>
      <c r="D62">
        <f t="shared" si="5"/>
        <v>0</v>
      </c>
      <c r="E62" t="str">
        <f t="shared" si="6"/>
        <v/>
      </c>
      <c r="K62">
        <v>11996189</v>
      </c>
    </row>
    <row r="63" spans="1:14" x14ac:dyDescent="0.2">
      <c r="A63" t="s">
        <v>34</v>
      </c>
      <c r="B63" t="str">
        <f t="shared" si="7"/>
        <v>IL&amp;FS  Infrastructure Debt Fund Series 1B0</v>
      </c>
      <c r="C63">
        <f t="shared" si="4"/>
        <v>0</v>
      </c>
      <c r="D63" t="str">
        <f t="shared" si="5"/>
        <v>AD Hydro Power Limited 26032021</v>
      </c>
      <c r="E63" t="str">
        <f t="shared" si="6"/>
        <v xml:space="preserve">dro </v>
      </c>
      <c r="F63" t="s">
        <v>133</v>
      </c>
      <c r="G63">
        <v>100756</v>
      </c>
      <c r="H63">
        <v>992.5</v>
      </c>
      <c r="I63">
        <v>100000000</v>
      </c>
      <c r="J63">
        <v>1000</v>
      </c>
      <c r="K63">
        <v>100756000</v>
      </c>
      <c r="L63">
        <v>756000</v>
      </c>
      <c r="M63">
        <v>7.6E-3</v>
      </c>
      <c r="N63">
        <v>2.5100000000000001E-2</v>
      </c>
    </row>
    <row r="64" spans="1:14" x14ac:dyDescent="0.2">
      <c r="A64" t="s">
        <v>34</v>
      </c>
      <c r="B64" t="str">
        <f t="shared" si="7"/>
        <v>IL&amp;FS  Infrastructure Debt Fund Series 1B0</v>
      </c>
      <c r="C64">
        <f t="shared" si="4"/>
        <v>0</v>
      </c>
      <c r="D64">
        <f t="shared" si="5"/>
        <v>0</v>
      </c>
      <c r="E64" t="str">
        <f t="shared" si="6"/>
        <v/>
      </c>
      <c r="K64">
        <v>0</v>
      </c>
    </row>
    <row r="65" spans="1:14" x14ac:dyDescent="0.2">
      <c r="A65" t="s">
        <v>34</v>
      </c>
      <c r="B65" t="str">
        <f t="shared" si="7"/>
        <v>IL&amp;FS  Infrastructure Debt Fund Series 1B0</v>
      </c>
      <c r="C65">
        <f t="shared" si="4"/>
        <v>0</v>
      </c>
      <c r="D65" t="str">
        <f t="shared" si="5"/>
        <v>Bhilwara Green Energy Limited</v>
      </c>
      <c r="E65" t="str">
        <f t="shared" si="6"/>
        <v xml:space="preserve">ara </v>
      </c>
      <c r="F65" t="s">
        <v>11</v>
      </c>
      <c r="G65">
        <v>70727</v>
      </c>
      <c r="H65">
        <v>997.5</v>
      </c>
      <c r="I65">
        <v>70550138.083000004</v>
      </c>
      <c r="J65">
        <v>1000</v>
      </c>
      <c r="K65">
        <v>70727000</v>
      </c>
      <c r="L65">
        <v>176862</v>
      </c>
      <c r="M65">
        <v>2.5000000000000001E-3</v>
      </c>
      <c r="N65">
        <v>1.7600000000000001E-2</v>
      </c>
    </row>
    <row r="66" spans="1:14" x14ac:dyDescent="0.2">
      <c r="A66" t="s">
        <v>34</v>
      </c>
      <c r="B66" t="str">
        <f t="shared" si="7"/>
        <v>IL&amp;FS  Infrastructure Debt Fund Series 1B0</v>
      </c>
      <c r="C66">
        <f t="shared" si="4"/>
        <v>0</v>
      </c>
      <c r="D66">
        <f t="shared" si="5"/>
        <v>0</v>
      </c>
      <c r="E66" t="str">
        <f t="shared" si="6"/>
        <v/>
      </c>
      <c r="K66">
        <v>-9</v>
      </c>
    </row>
    <row r="67" spans="1:14" x14ac:dyDescent="0.2">
      <c r="A67" t="s">
        <v>34</v>
      </c>
      <c r="B67" t="str">
        <f t="shared" si="7"/>
        <v>IL&amp;FS  Infrastructure Debt Fund Series 1B0</v>
      </c>
      <c r="C67">
        <f t="shared" si="4"/>
        <v>0</v>
      </c>
      <c r="D67" t="str">
        <f t="shared" si="5"/>
        <v>Abhitech Developers Private Limited</v>
      </c>
      <c r="E67" t="str">
        <f t="shared" si="6"/>
        <v xml:space="preserve">ech </v>
      </c>
      <c r="F67" t="s">
        <v>20</v>
      </c>
      <c r="G67">
        <v>70000</v>
      </c>
      <c r="H67">
        <v>1000</v>
      </c>
      <c r="I67">
        <v>70000000</v>
      </c>
      <c r="J67">
        <v>1000</v>
      </c>
      <c r="K67">
        <v>70000000</v>
      </c>
      <c r="L67">
        <v>0</v>
      </c>
      <c r="M67">
        <v>0</v>
      </c>
      <c r="N67">
        <v>1.7399999999999999E-2</v>
      </c>
    </row>
    <row r="68" spans="1:14" x14ac:dyDescent="0.2">
      <c r="A68" t="s">
        <v>34</v>
      </c>
      <c r="B68" t="str">
        <f t="shared" si="7"/>
        <v>IL&amp;FS  Infrastructure Debt Fund Series 1B0</v>
      </c>
      <c r="C68">
        <f t="shared" ref="C68:C110" si="8">+IF(E68="CBLO",$R$3,IF(E68="Marg",$R$4,IF(D68="cash",$R$5,0)))</f>
        <v>0</v>
      </c>
      <c r="D68">
        <f t="shared" ref="D68:D110" si="9">+F68</f>
        <v>0</v>
      </c>
      <c r="E68" t="str">
        <f t="shared" si="6"/>
        <v/>
      </c>
      <c r="K68">
        <v>0</v>
      </c>
    </row>
    <row r="69" spans="1:14" x14ac:dyDescent="0.2">
      <c r="A69" t="s">
        <v>34</v>
      </c>
      <c r="B69" t="str">
        <f t="shared" si="7"/>
        <v>IL&amp;FS  Infrastructure Debt Fund Series 1B0</v>
      </c>
      <c r="C69">
        <f t="shared" si="8"/>
        <v>0</v>
      </c>
      <c r="D69" t="str">
        <f t="shared" si="9"/>
        <v>AD Hydro Power Limited</v>
      </c>
      <c r="E69" t="str">
        <f t="shared" ref="E69:E110" si="10">+MID(F69,6,4)</f>
        <v xml:space="preserve">dro </v>
      </c>
      <c r="F69" t="s">
        <v>134</v>
      </c>
      <c r="G69">
        <v>54004</v>
      </c>
      <c r="H69">
        <v>992.5</v>
      </c>
      <c r="I69">
        <v>53598924.939000003</v>
      </c>
      <c r="J69">
        <v>1000</v>
      </c>
      <c r="K69">
        <v>54004000</v>
      </c>
      <c r="L69">
        <v>405075</v>
      </c>
      <c r="M69">
        <v>7.6E-3</v>
      </c>
      <c r="N69">
        <v>1.35E-2</v>
      </c>
    </row>
    <row r="70" spans="1:14" x14ac:dyDescent="0.2">
      <c r="A70" t="s">
        <v>34</v>
      </c>
      <c r="B70" t="str">
        <f t="shared" si="7"/>
        <v>IL&amp;FS  Infrastructure Debt Fund Series 1B0</v>
      </c>
      <c r="C70">
        <f t="shared" si="8"/>
        <v>0</v>
      </c>
      <c r="D70">
        <f t="shared" si="9"/>
        <v>0</v>
      </c>
      <c r="E70" t="str">
        <f t="shared" si="10"/>
        <v/>
      </c>
      <c r="K70">
        <v>0</v>
      </c>
    </row>
    <row r="71" spans="1:14" x14ac:dyDescent="0.2">
      <c r="A71" t="s">
        <v>34</v>
      </c>
      <c r="B71" t="str">
        <f t="shared" si="7"/>
        <v>IL&amp;FS  Infrastructure Debt Fund Series 1B0</v>
      </c>
      <c r="C71">
        <f t="shared" si="8"/>
        <v>0</v>
      </c>
      <c r="D71" t="str">
        <f t="shared" si="9"/>
        <v>Bhilwara Green Energy Limited</v>
      </c>
      <c r="E71" t="str">
        <f t="shared" si="10"/>
        <v xml:space="preserve">ara </v>
      </c>
      <c r="F71" t="s">
        <v>11</v>
      </c>
      <c r="G71">
        <v>46416</v>
      </c>
      <c r="H71">
        <v>997.5</v>
      </c>
      <c r="I71">
        <v>46300000.011</v>
      </c>
      <c r="J71">
        <v>1000</v>
      </c>
      <c r="K71">
        <v>46416000</v>
      </c>
      <c r="L71">
        <v>116000</v>
      </c>
      <c r="M71">
        <v>2.5000000000000001E-3</v>
      </c>
      <c r="N71">
        <v>1.1599999999999999E-2</v>
      </c>
    </row>
    <row r="72" spans="1:14" x14ac:dyDescent="0.2">
      <c r="A72" t="s">
        <v>34</v>
      </c>
      <c r="B72" t="str">
        <f t="shared" si="7"/>
        <v>IL&amp;FS  Infrastructure Debt Fund Series 1B0</v>
      </c>
      <c r="C72">
        <f t="shared" si="8"/>
        <v>0</v>
      </c>
      <c r="D72">
        <f t="shared" si="9"/>
        <v>0</v>
      </c>
      <c r="E72" t="str">
        <f t="shared" si="10"/>
        <v/>
      </c>
      <c r="K72">
        <v>0</v>
      </c>
    </row>
    <row r="73" spans="1:14" x14ac:dyDescent="0.2">
      <c r="A73" t="s">
        <v>34</v>
      </c>
      <c r="B73" t="str">
        <f t="shared" si="7"/>
        <v>IL&amp;FS  Infrastructure Debt Fund Series 1B0</v>
      </c>
      <c r="C73">
        <f t="shared" si="8"/>
        <v>0</v>
      </c>
      <c r="D73" t="str">
        <f t="shared" si="9"/>
        <v>Bhilangana Hydro Power Limited_310324</v>
      </c>
      <c r="E73" t="str">
        <f t="shared" si="10"/>
        <v>ngan</v>
      </c>
      <c r="F73" t="s">
        <v>135</v>
      </c>
      <c r="G73">
        <v>35</v>
      </c>
      <c r="H73">
        <v>1000000</v>
      </c>
      <c r="I73">
        <v>35000000</v>
      </c>
      <c r="J73">
        <v>1000000</v>
      </c>
      <c r="K73">
        <v>35000000</v>
      </c>
      <c r="L73">
        <v>0</v>
      </c>
      <c r="M73">
        <v>0</v>
      </c>
      <c r="N73">
        <v>8.6999999999999994E-3</v>
      </c>
    </row>
    <row r="74" spans="1:14" x14ac:dyDescent="0.2">
      <c r="A74" t="s">
        <v>34</v>
      </c>
      <c r="B74" t="str">
        <f t="shared" si="7"/>
        <v>IL&amp;FS  Infrastructure Debt Fund Series 1B0</v>
      </c>
      <c r="C74">
        <f t="shared" si="8"/>
        <v>0</v>
      </c>
      <c r="D74">
        <f t="shared" si="9"/>
        <v>0</v>
      </c>
      <c r="E74" t="str">
        <f t="shared" si="10"/>
        <v/>
      </c>
      <c r="K74">
        <v>0</v>
      </c>
    </row>
    <row r="75" spans="1:14" x14ac:dyDescent="0.2">
      <c r="A75" t="s">
        <v>34</v>
      </c>
      <c r="B75" t="str">
        <f t="shared" si="7"/>
        <v>IL&amp;FS  Infrastructure Debt Fund Series 1B0</v>
      </c>
      <c r="C75">
        <f t="shared" si="8"/>
        <v>0</v>
      </c>
      <c r="D75" t="str">
        <f t="shared" si="9"/>
        <v>ADPL_26_SEP_2021</v>
      </c>
      <c r="E75" t="str">
        <f t="shared" si="10"/>
        <v>26_S</v>
      </c>
      <c r="F75" t="s">
        <v>113</v>
      </c>
      <c r="G75">
        <v>34000</v>
      </c>
      <c r="H75">
        <v>1000</v>
      </c>
      <c r="I75">
        <v>34000000</v>
      </c>
      <c r="J75">
        <v>1000</v>
      </c>
      <c r="K75">
        <v>34000000</v>
      </c>
      <c r="L75">
        <v>0</v>
      </c>
      <c r="M75">
        <v>0</v>
      </c>
      <c r="N75">
        <v>8.5000000000000006E-3</v>
      </c>
    </row>
    <row r="76" spans="1:14" x14ac:dyDescent="0.2">
      <c r="A76" t="s">
        <v>34</v>
      </c>
      <c r="B76" t="str">
        <f t="shared" si="7"/>
        <v>IL&amp;FS  Infrastructure Debt Fund Series 1B0</v>
      </c>
      <c r="C76">
        <f t="shared" si="8"/>
        <v>0</v>
      </c>
      <c r="D76">
        <f t="shared" si="9"/>
        <v>0</v>
      </c>
      <c r="E76" t="str">
        <f t="shared" si="10"/>
        <v/>
      </c>
      <c r="K76">
        <v>0</v>
      </c>
    </row>
    <row r="77" spans="1:14" x14ac:dyDescent="0.2">
      <c r="A77" t="s">
        <v>34</v>
      </c>
      <c r="B77" t="str">
        <f t="shared" si="7"/>
        <v>IL&amp;FS  Infrastructure Debt Fund Series 1B0</v>
      </c>
      <c r="C77">
        <f t="shared" si="8"/>
        <v>0</v>
      </c>
      <c r="D77" t="str">
        <f t="shared" si="9"/>
        <v>Time_Technoplast_1B_06092021</v>
      </c>
      <c r="E77" t="str">
        <f t="shared" si="10"/>
        <v>Tech</v>
      </c>
      <c r="F77" t="s">
        <v>136</v>
      </c>
      <c r="G77">
        <v>1</v>
      </c>
      <c r="H77">
        <v>29831549.890000001</v>
      </c>
      <c r="I77">
        <v>29831549.895</v>
      </c>
      <c r="J77">
        <v>29831549.894699998</v>
      </c>
      <c r="K77">
        <v>29831549.890000001</v>
      </c>
      <c r="L77">
        <v>0</v>
      </c>
      <c r="M77">
        <v>0</v>
      </c>
      <c r="N77">
        <v>7.4999999999999997E-3</v>
      </c>
    </row>
    <row r="78" spans="1:14" x14ac:dyDescent="0.2">
      <c r="A78" t="s">
        <v>34</v>
      </c>
      <c r="B78" t="str">
        <f t="shared" si="7"/>
        <v>IL&amp;FS  Infrastructure Debt Fund Series 1B0</v>
      </c>
      <c r="C78">
        <f t="shared" si="8"/>
        <v>0</v>
      </c>
      <c r="D78">
        <f t="shared" si="9"/>
        <v>0</v>
      </c>
      <c r="E78" t="str">
        <f t="shared" si="10"/>
        <v/>
      </c>
      <c r="K78">
        <v>266032</v>
      </c>
    </row>
    <row r="79" spans="1:14" x14ac:dyDescent="0.2">
      <c r="A79" t="s">
        <v>34</v>
      </c>
      <c r="B79" t="str">
        <f t="shared" si="7"/>
        <v>IL&amp;FS  Infrastructure Debt Fund Series 1B0</v>
      </c>
      <c r="C79">
        <f t="shared" si="8"/>
        <v>0</v>
      </c>
      <c r="D79" t="str">
        <f t="shared" si="9"/>
        <v>Clean Max Enviro Energy Solutions Private Limited</v>
      </c>
      <c r="E79" t="str">
        <f t="shared" si="10"/>
        <v xml:space="preserve"> Max</v>
      </c>
      <c r="F79" t="s">
        <v>13</v>
      </c>
      <c r="G79">
        <v>28</v>
      </c>
      <c r="H79">
        <v>1000000</v>
      </c>
      <c r="I79">
        <v>28000000</v>
      </c>
      <c r="J79">
        <v>1000000</v>
      </c>
      <c r="K79">
        <v>28000000</v>
      </c>
      <c r="L79">
        <v>0</v>
      </c>
      <c r="M79">
        <v>0</v>
      </c>
      <c r="N79">
        <v>7.0000000000000001E-3</v>
      </c>
    </row>
    <row r="80" spans="1:14" x14ac:dyDescent="0.2">
      <c r="A80" t="s">
        <v>34</v>
      </c>
      <c r="B80" t="str">
        <f t="shared" si="7"/>
        <v>IL&amp;FS  Infrastructure Debt Fund Series 1B0</v>
      </c>
      <c r="C80">
        <f t="shared" si="8"/>
        <v>0</v>
      </c>
      <c r="D80">
        <f t="shared" si="9"/>
        <v>0</v>
      </c>
      <c r="E80" t="str">
        <f t="shared" si="10"/>
        <v/>
      </c>
      <c r="K80">
        <v>0</v>
      </c>
    </row>
    <row r="81" spans="1:14" x14ac:dyDescent="0.2">
      <c r="A81" t="s">
        <v>34</v>
      </c>
      <c r="B81" t="str">
        <f t="shared" si="7"/>
        <v>IL&amp;FS  Infrastructure Debt Fund Series 1B0</v>
      </c>
      <c r="C81">
        <f t="shared" si="8"/>
        <v>0</v>
      </c>
      <c r="D81" t="str">
        <f t="shared" si="9"/>
        <v>Bhilangana Hydro Power Limited_310330</v>
      </c>
      <c r="E81" t="str">
        <f t="shared" si="10"/>
        <v>ngan</v>
      </c>
      <c r="F81" t="s">
        <v>137</v>
      </c>
      <c r="G81">
        <v>25</v>
      </c>
      <c r="H81">
        <v>1000000</v>
      </c>
      <c r="I81">
        <v>25000000</v>
      </c>
      <c r="J81">
        <v>1000000</v>
      </c>
      <c r="K81">
        <v>25000000</v>
      </c>
      <c r="L81">
        <v>0</v>
      </c>
      <c r="M81">
        <v>0</v>
      </c>
      <c r="N81">
        <v>6.1999999999999998E-3</v>
      </c>
    </row>
    <row r="82" spans="1:14" x14ac:dyDescent="0.2">
      <c r="A82" t="s">
        <v>34</v>
      </c>
      <c r="B82" t="str">
        <f t="shared" si="7"/>
        <v>IL&amp;FS  Infrastructure Debt Fund Series 1B0</v>
      </c>
      <c r="C82">
        <f t="shared" si="8"/>
        <v>0</v>
      </c>
      <c r="D82">
        <f t="shared" si="9"/>
        <v>0</v>
      </c>
      <c r="E82" t="str">
        <f t="shared" si="10"/>
        <v/>
      </c>
      <c r="K82">
        <v>0</v>
      </c>
    </row>
    <row r="83" spans="1:14" x14ac:dyDescent="0.2">
      <c r="A83" t="s">
        <v>34</v>
      </c>
      <c r="B83" t="str">
        <f t="shared" si="7"/>
        <v>IL&amp;FS  Infrastructure Debt Fund Series 1B0</v>
      </c>
      <c r="C83">
        <f t="shared" si="8"/>
        <v>0</v>
      </c>
      <c r="D83" t="str">
        <f t="shared" si="9"/>
        <v>Babcock Borsig Limited_31032023</v>
      </c>
      <c r="E83" t="str">
        <f t="shared" si="10"/>
        <v>ck B</v>
      </c>
      <c r="F83" t="s">
        <v>138</v>
      </c>
      <c r="G83">
        <v>20</v>
      </c>
      <c r="H83">
        <v>1000000</v>
      </c>
      <c r="I83">
        <v>20000000</v>
      </c>
      <c r="J83">
        <v>1000000</v>
      </c>
      <c r="K83">
        <v>20000000</v>
      </c>
      <c r="L83">
        <v>0</v>
      </c>
      <c r="M83">
        <v>0</v>
      </c>
      <c r="N83">
        <v>5.4000000000000003E-3</v>
      </c>
    </row>
    <row r="84" spans="1:14" x14ac:dyDescent="0.2">
      <c r="A84" t="s">
        <v>34</v>
      </c>
      <c r="B84" t="str">
        <f t="shared" si="7"/>
        <v>IL&amp;FS  Infrastructure Debt Fund Series 1B0</v>
      </c>
      <c r="C84">
        <f t="shared" si="8"/>
        <v>0</v>
      </c>
      <c r="D84">
        <f t="shared" si="9"/>
        <v>0</v>
      </c>
      <c r="E84" t="str">
        <f t="shared" si="10"/>
        <v/>
      </c>
      <c r="K84">
        <v>1569693</v>
      </c>
    </row>
    <row r="85" spans="1:14" x14ac:dyDescent="0.2">
      <c r="A85" t="s">
        <v>34</v>
      </c>
      <c r="B85" t="str">
        <f t="shared" si="7"/>
        <v>IL&amp;FS  Infrastructure Debt Fund Series 1B0</v>
      </c>
      <c r="C85">
        <f t="shared" si="8"/>
        <v>0</v>
      </c>
      <c r="D85" t="str">
        <f t="shared" si="9"/>
        <v>10.80_AMRI Hospitals Ltd_31032021</v>
      </c>
      <c r="E85" t="str">
        <f t="shared" si="10"/>
        <v>_AMR</v>
      </c>
      <c r="F85" t="s">
        <v>139</v>
      </c>
      <c r="G85">
        <v>20</v>
      </c>
      <c r="H85">
        <v>1000000</v>
      </c>
      <c r="I85">
        <v>20000000</v>
      </c>
      <c r="J85">
        <v>1000000</v>
      </c>
      <c r="K85">
        <v>20000000</v>
      </c>
      <c r="L85">
        <v>0</v>
      </c>
      <c r="M85">
        <v>0</v>
      </c>
      <c r="N85">
        <v>5.0000000000000001E-3</v>
      </c>
    </row>
    <row r="86" spans="1:14" x14ac:dyDescent="0.2">
      <c r="A86" t="s">
        <v>34</v>
      </c>
      <c r="B86" t="str">
        <f t="shared" si="7"/>
        <v>IL&amp;FS  Infrastructure Debt Fund Series 1B0</v>
      </c>
      <c r="C86">
        <f t="shared" si="8"/>
        <v>0</v>
      </c>
      <c r="D86">
        <f t="shared" si="9"/>
        <v>0</v>
      </c>
      <c r="E86" t="str">
        <f t="shared" si="10"/>
        <v/>
      </c>
      <c r="K86">
        <v>-12466</v>
      </c>
    </row>
    <row r="87" spans="1:14" x14ac:dyDescent="0.2">
      <c r="A87" t="s">
        <v>34</v>
      </c>
      <c r="B87" t="str">
        <f t="shared" si="7"/>
        <v>IL&amp;FS  Infrastructure Debt Fund Series 1B0</v>
      </c>
      <c r="C87">
        <f t="shared" si="8"/>
        <v>0</v>
      </c>
      <c r="D87" t="str">
        <f t="shared" si="9"/>
        <v>Bhilangana Hydro Power Limited_310326</v>
      </c>
      <c r="E87" t="str">
        <f t="shared" si="10"/>
        <v>ngan</v>
      </c>
      <c r="F87" t="s">
        <v>115</v>
      </c>
      <c r="G87">
        <v>16</v>
      </c>
      <c r="H87">
        <v>1000000</v>
      </c>
      <c r="I87">
        <v>16000000</v>
      </c>
      <c r="J87">
        <v>1000000</v>
      </c>
      <c r="K87">
        <v>16000000</v>
      </c>
      <c r="L87">
        <v>0</v>
      </c>
      <c r="M87">
        <v>0</v>
      </c>
      <c r="N87">
        <v>4.0000000000000001E-3</v>
      </c>
    </row>
    <row r="88" spans="1:14" x14ac:dyDescent="0.2">
      <c r="A88" t="s">
        <v>34</v>
      </c>
      <c r="B88" t="str">
        <f t="shared" si="7"/>
        <v>IL&amp;FS  Infrastructure Debt Fund Series 1B0</v>
      </c>
      <c r="C88">
        <f t="shared" si="8"/>
        <v>0</v>
      </c>
      <c r="D88">
        <f t="shared" si="9"/>
        <v>0</v>
      </c>
      <c r="E88" t="str">
        <f t="shared" si="10"/>
        <v/>
      </c>
      <c r="K88">
        <v>0</v>
      </c>
    </row>
    <row r="89" spans="1:14" x14ac:dyDescent="0.2">
      <c r="A89" t="s">
        <v>34</v>
      </c>
      <c r="B89" t="str">
        <f t="shared" si="7"/>
        <v>IL&amp;FS  Infrastructure Debt Fund Series 1B0</v>
      </c>
      <c r="C89">
        <f t="shared" si="8"/>
        <v>0</v>
      </c>
      <c r="D89" t="str">
        <f t="shared" si="9"/>
        <v>ADPL_Interscheme_1A_31032019</v>
      </c>
      <c r="E89" t="str">
        <f t="shared" si="10"/>
        <v>Inte</v>
      </c>
      <c r="F89" t="s">
        <v>118</v>
      </c>
      <c r="G89">
        <v>12000</v>
      </c>
      <c r="H89">
        <v>1000</v>
      </c>
      <c r="I89">
        <v>12000000</v>
      </c>
      <c r="J89">
        <v>1000</v>
      </c>
      <c r="K89">
        <v>12000000</v>
      </c>
      <c r="L89">
        <v>0</v>
      </c>
      <c r="M89">
        <v>0</v>
      </c>
      <c r="N89">
        <v>3.0000000000000001E-3</v>
      </c>
    </row>
    <row r="90" spans="1:14" x14ac:dyDescent="0.2">
      <c r="A90" t="s">
        <v>34</v>
      </c>
      <c r="B90" t="str">
        <f t="shared" si="7"/>
        <v>IL&amp;FS  Infrastructure Debt Fund Series 1B0</v>
      </c>
      <c r="C90">
        <f t="shared" si="8"/>
        <v>0</v>
      </c>
      <c r="D90">
        <f t="shared" si="9"/>
        <v>0</v>
      </c>
      <c r="E90" t="str">
        <f t="shared" si="10"/>
        <v/>
      </c>
      <c r="K90">
        <v>0</v>
      </c>
    </row>
    <row r="91" spans="1:14" x14ac:dyDescent="0.2">
      <c r="A91" t="s">
        <v>34</v>
      </c>
      <c r="B91" t="str">
        <f t="shared" si="7"/>
        <v>IL&amp;FS  Infrastructure Debt Fund Series 1B0</v>
      </c>
      <c r="C91">
        <f t="shared" si="8"/>
        <v>0</v>
      </c>
      <c r="D91">
        <f t="shared" si="9"/>
        <v>0</v>
      </c>
      <c r="E91" t="str">
        <f t="shared" si="10"/>
        <v/>
      </c>
      <c r="I91">
        <v>3447668612.928</v>
      </c>
      <c r="K91">
        <v>3618594154.8400002</v>
      </c>
      <c r="L91">
        <v>3342937</v>
      </c>
      <c r="M91">
        <v>1E-3</v>
      </c>
      <c r="N91">
        <v>0.90129999999999999</v>
      </c>
    </row>
    <row r="92" spans="1:14" x14ac:dyDescent="0.2">
      <c r="A92" t="s">
        <v>34</v>
      </c>
      <c r="B92" t="str">
        <f t="shared" si="7"/>
        <v>IL&amp;FS  Infrastructure Debt Fund Series 1B0</v>
      </c>
      <c r="C92">
        <f t="shared" si="8"/>
        <v>0</v>
      </c>
      <c r="D92" t="str">
        <f t="shared" si="9"/>
        <v>Fixed Deposit</v>
      </c>
      <c r="E92" t="str">
        <f t="shared" si="10"/>
        <v xml:space="preserve"> Dep</v>
      </c>
      <c r="F92" t="s">
        <v>119</v>
      </c>
    </row>
    <row r="93" spans="1:14" x14ac:dyDescent="0.2">
      <c r="A93" t="s">
        <v>34</v>
      </c>
      <c r="B93" t="str">
        <f t="shared" si="7"/>
        <v>IL&amp;FS  Infrastructure Debt Fund Series 1BCBLO Margin</v>
      </c>
      <c r="C93" t="str">
        <f t="shared" si="8"/>
        <v>CBLO Margin</v>
      </c>
      <c r="D93" t="str">
        <f t="shared" si="9"/>
        <v>CBLO_Margin_04122017</v>
      </c>
      <c r="E93" t="str">
        <f t="shared" si="10"/>
        <v>Marg</v>
      </c>
      <c r="F93" t="s">
        <v>120</v>
      </c>
      <c r="G93">
        <v>550000</v>
      </c>
      <c r="H93">
        <v>1</v>
      </c>
      <c r="I93">
        <v>550000</v>
      </c>
      <c r="J93">
        <v>1</v>
      </c>
      <c r="K93">
        <v>550000</v>
      </c>
      <c r="L93">
        <v>0</v>
      </c>
      <c r="M93">
        <v>0</v>
      </c>
      <c r="N93">
        <v>1E-4</v>
      </c>
    </row>
    <row r="94" spans="1:14" x14ac:dyDescent="0.2">
      <c r="A94" t="s">
        <v>34</v>
      </c>
      <c r="B94" t="str">
        <f t="shared" si="7"/>
        <v>IL&amp;FS  Infrastructure Debt Fund Series 1B0</v>
      </c>
      <c r="C94">
        <f t="shared" si="8"/>
        <v>0</v>
      </c>
      <c r="D94">
        <f t="shared" si="9"/>
        <v>0</v>
      </c>
      <c r="E94" t="str">
        <f t="shared" si="10"/>
        <v/>
      </c>
      <c r="K94">
        <v>0</v>
      </c>
    </row>
    <row r="95" spans="1:14" x14ac:dyDescent="0.2">
      <c r="A95" t="s">
        <v>34</v>
      </c>
      <c r="B95" t="str">
        <f t="shared" si="7"/>
        <v>IL&amp;FS  Infrastructure Debt Fund Series 1B0</v>
      </c>
      <c r="C95">
        <f t="shared" si="8"/>
        <v>0</v>
      </c>
      <c r="D95">
        <f t="shared" si="9"/>
        <v>0</v>
      </c>
      <c r="E95" t="str">
        <f t="shared" si="10"/>
        <v/>
      </c>
      <c r="I95">
        <v>550000</v>
      </c>
      <c r="K95">
        <v>550000</v>
      </c>
      <c r="L95">
        <v>0</v>
      </c>
      <c r="M95">
        <v>0</v>
      </c>
      <c r="N95">
        <v>1E-4</v>
      </c>
    </row>
    <row r="96" spans="1:14" x14ac:dyDescent="0.2">
      <c r="A96" t="s">
        <v>34</v>
      </c>
      <c r="B96" t="str">
        <f t="shared" si="7"/>
        <v>IL&amp;FS  Infrastructure Debt Fund Series 1B0</v>
      </c>
      <c r="C96">
        <f t="shared" si="8"/>
        <v>0</v>
      </c>
      <c r="D96" t="str">
        <f t="shared" si="9"/>
        <v>Money Market Discounted</v>
      </c>
      <c r="E96" t="str">
        <f t="shared" si="10"/>
        <v xml:space="preserve"> Mar</v>
      </c>
      <c r="F96" t="s">
        <v>121</v>
      </c>
    </row>
    <row r="97" spans="1:14" x14ac:dyDescent="0.2">
      <c r="A97" t="s">
        <v>34</v>
      </c>
      <c r="B97" t="str">
        <f t="shared" si="7"/>
        <v>IL&amp;FS  Infrastructure Debt Fund Series 1BCollateralised Borrowing &amp; Lending Obligation (CBLO)</v>
      </c>
      <c r="C97" t="str">
        <f t="shared" si="8"/>
        <v>Collateralised Borrowing &amp; Lending Obligation (CBLO)</v>
      </c>
      <c r="D97" t="str">
        <f t="shared" si="9"/>
        <v>6.80.CBLO_1B02042019</v>
      </c>
      <c r="E97" t="str">
        <f t="shared" si="10"/>
        <v>CBLO</v>
      </c>
      <c r="F97" t="s">
        <v>214</v>
      </c>
      <c r="G97">
        <v>1</v>
      </c>
      <c r="H97">
        <v>370607018.07999998</v>
      </c>
      <c r="I97">
        <v>370607018.08200002</v>
      </c>
      <c r="J97">
        <v>370607018.08249998</v>
      </c>
      <c r="K97">
        <v>370607018.07999998</v>
      </c>
      <c r="L97">
        <v>0</v>
      </c>
      <c r="M97">
        <v>0</v>
      </c>
      <c r="N97">
        <v>9.2299999999999993E-2</v>
      </c>
    </row>
    <row r="98" spans="1:14" x14ac:dyDescent="0.2">
      <c r="A98" t="s">
        <v>34</v>
      </c>
      <c r="B98" t="str">
        <f t="shared" si="7"/>
        <v>IL&amp;FS  Infrastructure Debt Fund Series 1B0</v>
      </c>
      <c r="C98">
        <f t="shared" si="8"/>
        <v>0</v>
      </c>
      <c r="D98">
        <f t="shared" si="9"/>
        <v>0</v>
      </c>
      <c r="E98" t="str">
        <f t="shared" si="10"/>
        <v/>
      </c>
      <c r="I98">
        <v>370607018.08200002</v>
      </c>
      <c r="K98">
        <v>370607018.07999998</v>
      </c>
      <c r="L98">
        <v>0</v>
      </c>
      <c r="M98">
        <v>0</v>
      </c>
      <c r="N98">
        <v>9.2299999999999993E-2</v>
      </c>
    </row>
    <row r="99" spans="1:14" x14ac:dyDescent="0.2">
      <c r="A99" t="s">
        <v>34</v>
      </c>
      <c r="B99" t="str">
        <f t="shared" si="7"/>
        <v>IL&amp;FS  Infrastructure Debt Fund Series 1B0</v>
      </c>
      <c r="C99">
        <f t="shared" si="8"/>
        <v>0</v>
      </c>
      <c r="D99" t="str">
        <f t="shared" si="9"/>
        <v>Cash / Bank</v>
      </c>
      <c r="E99" t="str">
        <f t="shared" si="10"/>
        <v>/ Ba</v>
      </c>
      <c r="F99" t="s">
        <v>122</v>
      </c>
    </row>
    <row r="100" spans="1:14" x14ac:dyDescent="0.2">
      <c r="A100" t="s">
        <v>34</v>
      </c>
      <c r="B100" t="str">
        <f t="shared" si="7"/>
        <v>IL&amp;FS  Infrastructure Debt Fund Series 1BCash &amp; Cash Equivalents</v>
      </c>
      <c r="C100" t="str">
        <f t="shared" si="8"/>
        <v>Cash &amp; Cash Equivalents</v>
      </c>
      <c r="D100" t="str">
        <f t="shared" si="9"/>
        <v>CASH</v>
      </c>
      <c r="E100" t="str">
        <f t="shared" si="10"/>
        <v/>
      </c>
      <c r="F100" t="s">
        <v>123</v>
      </c>
      <c r="G100">
        <v>39582452.252999999</v>
      </c>
      <c r="H100">
        <v>1</v>
      </c>
      <c r="I100">
        <v>39582452.252999999</v>
      </c>
      <c r="J100">
        <v>1</v>
      </c>
      <c r="K100">
        <v>39582452.25</v>
      </c>
      <c r="L100">
        <v>0</v>
      </c>
      <c r="M100">
        <v>0</v>
      </c>
      <c r="N100">
        <v>9.9000000000000008E-3</v>
      </c>
    </row>
    <row r="101" spans="1:14" x14ac:dyDescent="0.2">
      <c r="A101" t="s">
        <v>34</v>
      </c>
      <c r="B101" t="str">
        <f t="shared" si="7"/>
        <v>IL&amp;FS  Infrastructure Debt Fund Series 1B0</v>
      </c>
      <c r="C101">
        <f t="shared" si="8"/>
        <v>0</v>
      </c>
      <c r="D101" t="str">
        <f t="shared" si="9"/>
        <v>CASH Rec/Payable</v>
      </c>
      <c r="E101" t="str">
        <f t="shared" si="10"/>
        <v>Rec/</v>
      </c>
      <c r="F101" t="s">
        <v>124</v>
      </c>
      <c r="G101">
        <v>-14485048.540999999</v>
      </c>
      <c r="H101">
        <v>1</v>
      </c>
      <c r="I101">
        <v>-14485048.540999999</v>
      </c>
      <c r="J101">
        <v>1</v>
      </c>
      <c r="K101">
        <v>-14485048.539999999</v>
      </c>
      <c r="L101">
        <v>0</v>
      </c>
      <c r="M101">
        <v>0</v>
      </c>
      <c r="N101">
        <v>-3.5999999999999999E-3</v>
      </c>
    </row>
    <row r="102" spans="1:14" x14ac:dyDescent="0.2">
      <c r="A102" t="s">
        <v>34</v>
      </c>
      <c r="B102" t="str">
        <f t="shared" si="7"/>
        <v>IL&amp;FS  Infrastructure Debt Fund Series 1B0</v>
      </c>
      <c r="C102">
        <f t="shared" si="8"/>
        <v>0</v>
      </c>
      <c r="D102">
        <f t="shared" si="9"/>
        <v>0</v>
      </c>
      <c r="E102" t="str">
        <f t="shared" si="10"/>
        <v/>
      </c>
      <c r="I102">
        <v>25097403.712000001</v>
      </c>
      <c r="K102">
        <v>25097403.710000001</v>
      </c>
      <c r="L102">
        <v>0</v>
      </c>
      <c r="M102">
        <v>0</v>
      </c>
      <c r="N102">
        <v>6.3E-3</v>
      </c>
    </row>
    <row r="103" spans="1:14" x14ac:dyDescent="0.2">
      <c r="A103" t="s">
        <v>34</v>
      </c>
      <c r="B103" t="str">
        <f t="shared" si="7"/>
        <v>IL&amp;FS  Infrastructure Debt Fund Series 1B0</v>
      </c>
      <c r="C103">
        <f t="shared" si="8"/>
        <v>0</v>
      </c>
      <c r="D103" t="str">
        <f t="shared" si="9"/>
        <v>Other Assets</v>
      </c>
      <c r="E103" t="str">
        <f t="shared" si="10"/>
        <v xml:space="preserve"> Ass</v>
      </c>
      <c r="F103" t="s">
        <v>125</v>
      </c>
    </row>
    <row r="104" spans="1:14" x14ac:dyDescent="0.2">
      <c r="A104" t="s">
        <v>34</v>
      </c>
      <c r="B104" t="str">
        <f t="shared" si="7"/>
        <v>IL&amp;FS  Infrastructure Debt Fund Series 1B0</v>
      </c>
      <c r="C104">
        <f t="shared" si="8"/>
        <v>0</v>
      </c>
      <c r="D104" t="str">
        <f t="shared" si="9"/>
        <v>Other Liabilities and Assets</v>
      </c>
      <c r="E104" t="str">
        <f t="shared" si="10"/>
        <v xml:space="preserve"> Lia</v>
      </c>
      <c r="F104" t="s">
        <v>126</v>
      </c>
      <c r="G104">
        <v>3.0000000000000001E-3</v>
      </c>
      <c r="H104">
        <v>1</v>
      </c>
      <c r="I104">
        <v>3.0000000000000001E-3</v>
      </c>
      <c r="J104">
        <v>1</v>
      </c>
      <c r="K104">
        <v>0</v>
      </c>
      <c r="L104">
        <v>0</v>
      </c>
      <c r="M104">
        <v>0</v>
      </c>
      <c r="N104">
        <v>0</v>
      </c>
    </row>
    <row r="105" spans="1:14" x14ac:dyDescent="0.2">
      <c r="A105" t="s">
        <v>34</v>
      </c>
      <c r="B105" t="str">
        <f t="shared" ref="B105:B111" si="11">+A105&amp;""&amp;C105</f>
        <v>IL&amp;FS  Infrastructure Debt Fund Series 1B0</v>
      </c>
      <c r="C105">
        <f t="shared" si="8"/>
        <v>0</v>
      </c>
      <c r="D105">
        <f t="shared" si="9"/>
        <v>0</v>
      </c>
      <c r="E105" t="str">
        <f t="shared" si="10"/>
        <v/>
      </c>
      <c r="I105">
        <v>3.0000000000000001E-3</v>
      </c>
      <c r="K105">
        <v>0</v>
      </c>
      <c r="L105">
        <v>0</v>
      </c>
      <c r="M105">
        <v>0</v>
      </c>
      <c r="N105">
        <v>0</v>
      </c>
    </row>
    <row r="106" spans="1:14" x14ac:dyDescent="0.2">
      <c r="A106" t="s">
        <v>34</v>
      </c>
      <c r="B106" t="str">
        <f t="shared" si="11"/>
        <v>IL&amp;FS  Infrastructure Debt Fund Series 1B0</v>
      </c>
      <c r="C106">
        <f t="shared" si="8"/>
        <v>0</v>
      </c>
      <c r="D106">
        <f t="shared" si="9"/>
        <v>0</v>
      </c>
      <c r="E106" t="str">
        <f t="shared" si="10"/>
        <v/>
      </c>
      <c r="I106">
        <v>3843923034.7249999</v>
      </c>
      <c r="K106">
        <v>4014848576.6399999</v>
      </c>
      <c r="L106">
        <v>3342937</v>
      </c>
      <c r="M106">
        <v>8.9999999999999998E-4</v>
      </c>
      <c r="N106">
        <v>1</v>
      </c>
    </row>
    <row r="107" spans="1:14" x14ac:dyDescent="0.2">
      <c r="A107" t="s">
        <v>62</v>
      </c>
      <c r="B107" t="str">
        <f t="shared" si="11"/>
        <v>IL&amp;FS  Infrastructure Debt Fund Series 1C0</v>
      </c>
      <c r="C107">
        <f t="shared" si="8"/>
        <v>0</v>
      </c>
      <c r="D107" t="str">
        <f t="shared" si="9"/>
        <v>Security</v>
      </c>
      <c r="E107" t="str">
        <f t="shared" si="10"/>
        <v>ity</v>
      </c>
      <c r="F107" t="s">
        <v>103</v>
      </c>
      <c r="G107" t="s">
        <v>5</v>
      </c>
      <c r="H107" t="s">
        <v>104</v>
      </c>
      <c r="I107" t="s">
        <v>105</v>
      </c>
      <c r="J107" t="s">
        <v>106</v>
      </c>
      <c r="K107" t="s">
        <v>107</v>
      </c>
      <c r="L107" t="s">
        <v>108</v>
      </c>
      <c r="M107" t="s">
        <v>109</v>
      </c>
      <c r="N107" t="s">
        <v>110</v>
      </c>
    </row>
    <row r="108" spans="1:14" x14ac:dyDescent="0.2">
      <c r="A108" t="s">
        <v>62</v>
      </c>
      <c r="B108" t="str">
        <f t="shared" si="11"/>
        <v>IL&amp;FS  Infrastructure Debt Fund Series 1C0</v>
      </c>
      <c r="C108">
        <f t="shared" si="8"/>
        <v>0</v>
      </c>
      <c r="D108">
        <f t="shared" si="9"/>
        <v>0</v>
      </c>
      <c r="E108" t="str">
        <f t="shared" si="10"/>
        <v/>
      </c>
      <c r="K108" t="s">
        <v>111</v>
      </c>
    </row>
    <row r="109" spans="1:14" x14ac:dyDescent="0.2">
      <c r="A109" t="s">
        <v>62</v>
      </c>
      <c r="B109" t="str">
        <f t="shared" si="11"/>
        <v>IL&amp;FS  Infrastructure Debt Fund Series 1C0</v>
      </c>
      <c r="C109">
        <f t="shared" si="8"/>
        <v>0</v>
      </c>
      <c r="D109" t="str">
        <f t="shared" si="9"/>
        <v>Bonds / Debentures</v>
      </c>
      <c r="E109" t="str">
        <f t="shared" si="10"/>
        <v xml:space="preserve"> / D</v>
      </c>
      <c r="F109" t="s">
        <v>112</v>
      </c>
    </row>
    <row r="110" spans="1:14" x14ac:dyDescent="0.2">
      <c r="A110" t="s">
        <v>62</v>
      </c>
      <c r="B110" t="str">
        <f t="shared" si="11"/>
        <v>IL&amp;FS  Infrastructure Debt Fund Series 1C0</v>
      </c>
      <c r="C110">
        <f t="shared" si="8"/>
        <v>0</v>
      </c>
      <c r="D110" t="str">
        <f t="shared" si="9"/>
        <v>IL&amp;FS Solar Power Limited_1C_27_12_20</v>
      </c>
      <c r="E110" t="str">
        <f t="shared" si="10"/>
        <v xml:space="preserve"> Sol</v>
      </c>
      <c r="F110" t="s">
        <v>140</v>
      </c>
      <c r="G110">
        <v>619</v>
      </c>
      <c r="H110">
        <v>1000000</v>
      </c>
      <c r="I110">
        <v>619000000</v>
      </c>
      <c r="J110">
        <v>1000000</v>
      </c>
      <c r="K110">
        <v>619000000</v>
      </c>
      <c r="L110">
        <v>0</v>
      </c>
      <c r="M110">
        <v>0</v>
      </c>
      <c r="N110">
        <v>0.15110000000000001</v>
      </c>
    </row>
    <row r="111" spans="1:14" x14ac:dyDescent="0.2">
      <c r="A111" t="s">
        <v>62</v>
      </c>
      <c r="B111" t="str">
        <f t="shared" si="11"/>
        <v>IL&amp;FS  Infrastructure Debt Fund Series 1C0</v>
      </c>
      <c r="C111">
        <f t="shared" ref="C111:C152" si="12">+IF(E111="CBLO",$R$3,IF(E111="Marg",$R$4,IF(D111="cash",$R$5,0)))</f>
        <v>0</v>
      </c>
      <c r="D111">
        <f t="shared" ref="D111:D131" si="13">+F111</f>
        <v>0</v>
      </c>
      <c r="E111" t="str">
        <f t="shared" ref="E111:E132" si="14">+MID(F111,6,4)</f>
        <v/>
      </c>
      <c r="K111">
        <v>95933129</v>
      </c>
    </row>
    <row r="112" spans="1:14" x14ac:dyDescent="0.2">
      <c r="A112" t="s">
        <v>62</v>
      </c>
      <c r="B112" t="str">
        <f t="shared" ref="B112:B113" si="15">+A112&amp;""&amp;C112</f>
        <v>IL&amp;FS  Infrastructure Debt Fund Series 1C0</v>
      </c>
      <c r="C112">
        <f t="shared" ref="C112:C113" si="16">+IF(E112="CBLO",$R$3,IF(E112="Marg",$R$4,IF(D112="cash",$R$5,0)))</f>
        <v>0</v>
      </c>
      <c r="D112" t="str">
        <f t="shared" ref="D112:D113" si="17">+F112</f>
        <v>Kanchanjunga Power Company Private Limited_31102028</v>
      </c>
      <c r="E112" t="str">
        <f t="shared" ref="E112:E113" si="18">+MID(F112,6,4)</f>
        <v>anju</v>
      </c>
      <c r="F112" t="s">
        <v>141</v>
      </c>
      <c r="G112">
        <v>650</v>
      </c>
      <c r="H112">
        <v>969230.77</v>
      </c>
      <c r="I112">
        <v>629999999.98000002</v>
      </c>
      <c r="J112">
        <v>969230.76919999998</v>
      </c>
      <c r="K112">
        <v>629999999.98000002</v>
      </c>
      <c r="L112">
        <v>0</v>
      </c>
      <c r="M112">
        <v>0</v>
      </c>
      <c r="N112">
        <v>0.1331</v>
      </c>
    </row>
    <row r="113" spans="1:14" x14ac:dyDescent="0.2">
      <c r="A113" t="s">
        <v>62</v>
      </c>
      <c r="B113" t="str">
        <f t="shared" si="15"/>
        <v>IL&amp;FS  Infrastructure Debt Fund Series 1C0</v>
      </c>
      <c r="C113">
        <f t="shared" si="16"/>
        <v>0</v>
      </c>
      <c r="D113">
        <f t="shared" si="17"/>
        <v>0</v>
      </c>
      <c r="E113" t="str">
        <f t="shared" si="18"/>
        <v/>
      </c>
      <c r="K113">
        <v>0</v>
      </c>
    </row>
    <row r="114" spans="1:14" x14ac:dyDescent="0.2">
      <c r="A114" t="s">
        <v>62</v>
      </c>
      <c r="B114" t="str">
        <f t="shared" ref="B114:B152" si="19">+A114&amp;""&amp;C114</f>
        <v>IL&amp;FS  Infrastructure Debt Fund Series 1C0</v>
      </c>
      <c r="C114">
        <f t="shared" si="12"/>
        <v>0</v>
      </c>
      <c r="D114" t="str">
        <f t="shared" si="13"/>
        <v>Babcock Borsig Limited_31032023</v>
      </c>
      <c r="E114" t="str">
        <f t="shared" si="14"/>
        <v>ck B</v>
      </c>
      <c r="F114" t="s">
        <v>138</v>
      </c>
      <c r="G114">
        <v>404</v>
      </c>
      <c r="H114">
        <v>1000000</v>
      </c>
      <c r="I114">
        <v>404000000</v>
      </c>
      <c r="J114">
        <v>1000000</v>
      </c>
      <c r="K114">
        <v>404000000</v>
      </c>
      <c r="L114">
        <v>0</v>
      </c>
      <c r="M114">
        <v>0</v>
      </c>
      <c r="N114">
        <v>9.2200000000000004E-2</v>
      </c>
    </row>
    <row r="115" spans="1:14" x14ac:dyDescent="0.2">
      <c r="A115" t="s">
        <v>62</v>
      </c>
      <c r="B115" t="str">
        <f t="shared" si="19"/>
        <v>IL&amp;FS  Infrastructure Debt Fund Series 1C0</v>
      </c>
      <c r="C115">
        <f t="shared" si="12"/>
        <v>0</v>
      </c>
      <c r="D115">
        <f t="shared" si="13"/>
        <v>0</v>
      </c>
      <c r="E115" t="str">
        <f t="shared" si="14"/>
        <v/>
      </c>
      <c r="K115">
        <v>32309737</v>
      </c>
    </row>
    <row r="116" spans="1:14" x14ac:dyDescent="0.2">
      <c r="A116" t="s">
        <v>62</v>
      </c>
      <c r="B116" t="str">
        <f t="shared" si="19"/>
        <v>IL&amp;FS  Infrastructure Debt Fund Series 1C0</v>
      </c>
      <c r="C116">
        <f t="shared" si="12"/>
        <v>0</v>
      </c>
      <c r="D116" t="str">
        <f t="shared" si="13"/>
        <v>Williamson Magor &amp; Co. Limited</v>
      </c>
      <c r="E116" t="str">
        <f t="shared" si="14"/>
        <v>amso</v>
      </c>
      <c r="F116" t="s">
        <v>55</v>
      </c>
      <c r="G116">
        <v>380</v>
      </c>
      <c r="H116">
        <v>1000000</v>
      </c>
      <c r="I116">
        <v>380000000</v>
      </c>
      <c r="J116">
        <v>1000000</v>
      </c>
      <c r="K116">
        <v>380000000</v>
      </c>
      <c r="L116">
        <v>0</v>
      </c>
      <c r="M116">
        <v>0</v>
      </c>
      <c r="N116">
        <v>8.0299999999999996E-2</v>
      </c>
    </row>
    <row r="117" spans="1:14" x14ac:dyDescent="0.2">
      <c r="A117" t="s">
        <v>62</v>
      </c>
      <c r="B117" t="str">
        <f t="shared" si="19"/>
        <v>IL&amp;FS  Infrastructure Debt Fund Series 1C0</v>
      </c>
      <c r="C117">
        <f t="shared" si="12"/>
        <v>0</v>
      </c>
      <c r="D117">
        <f t="shared" si="13"/>
        <v>0</v>
      </c>
      <c r="E117" t="str">
        <f t="shared" si="14"/>
        <v/>
      </c>
      <c r="K117">
        <v>0</v>
      </c>
    </row>
    <row r="118" spans="1:14" x14ac:dyDescent="0.2">
      <c r="A118" t="s">
        <v>62</v>
      </c>
      <c r="B118" t="str">
        <f t="shared" si="19"/>
        <v>IL&amp;FS  Infrastructure Debt Fund Series 1C0</v>
      </c>
      <c r="C118">
        <f t="shared" si="12"/>
        <v>0</v>
      </c>
      <c r="D118" t="str">
        <f t="shared" si="13"/>
        <v>IWEL_1C_300920121</v>
      </c>
      <c r="E118" t="str">
        <f t="shared" si="14"/>
        <v>1C_3</v>
      </c>
      <c r="F118" t="s">
        <v>142</v>
      </c>
      <c r="G118">
        <v>279</v>
      </c>
      <c r="H118">
        <v>1000000</v>
      </c>
      <c r="I118">
        <v>279000000</v>
      </c>
      <c r="J118">
        <v>1000000</v>
      </c>
      <c r="K118">
        <v>279000000</v>
      </c>
      <c r="L118">
        <v>0</v>
      </c>
      <c r="M118">
        <v>0</v>
      </c>
      <c r="N118">
        <v>7.9299999999999995E-2</v>
      </c>
    </row>
    <row r="119" spans="1:14" x14ac:dyDescent="0.2">
      <c r="A119" t="s">
        <v>62</v>
      </c>
      <c r="B119" t="str">
        <f t="shared" si="19"/>
        <v>IL&amp;FS  Infrastructure Debt Fund Series 1C0</v>
      </c>
      <c r="C119">
        <f t="shared" si="12"/>
        <v>0</v>
      </c>
      <c r="D119">
        <f t="shared" si="13"/>
        <v>0</v>
      </c>
      <c r="E119" t="str">
        <f t="shared" si="14"/>
        <v/>
      </c>
      <c r="K119">
        <v>96239175</v>
      </c>
    </row>
    <row r="120" spans="1:14" x14ac:dyDescent="0.2">
      <c r="A120" t="s">
        <v>62</v>
      </c>
      <c r="B120" t="str">
        <f t="shared" si="19"/>
        <v>IL&amp;FS  Infrastructure Debt Fund Series 1C0</v>
      </c>
      <c r="C120">
        <f t="shared" si="12"/>
        <v>0</v>
      </c>
      <c r="D120" t="str">
        <f t="shared" si="13"/>
        <v>GHV HOSPITALITY INDIA PVT LTD_1C_150421</v>
      </c>
      <c r="E120" t="str">
        <f t="shared" si="14"/>
        <v>OSPI</v>
      </c>
      <c r="F120" t="s">
        <v>143</v>
      </c>
      <c r="G120">
        <v>270</v>
      </c>
      <c r="H120">
        <v>1000000</v>
      </c>
      <c r="I120">
        <v>270000000</v>
      </c>
      <c r="J120">
        <v>1000000</v>
      </c>
      <c r="K120">
        <v>270000000</v>
      </c>
      <c r="L120">
        <v>0</v>
      </c>
      <c r="M120">
        <v>0</v>
      </c>
      <c r="N120">
        <v>5.7099999999999998E-2</v>
      </c>
    </row>
    <row r="121" spans="1:14" x14ac:dyDescent="0.2">
      <c r="A121" t="s">
        <v>62</v>
      </c>
      <c r="B121" t="str">
        <f t="shared" si="19"/>
        <v>IL&amp;FS  Infrastructure Debt Fund Series 1C0</v>
      </c>
      <c r="C121">
        <f t="shared" si="12"/>
        <v>0</v>
      </c>
      <c r="D121">
        <f t="shared" si="13"/>
        <v>0</v>
      </c>
      <c r="E121" t="str">
        <f t="shared" si="14"/>
        <v/>
      </c>
      <c r="K121">
        <v>0</v>
      </c>
    </row>
    <row r="122" spans="1:14" x14ac:dyDescent="0.2">
      <c r="A122" t="s">
        <v>62</v>
      </c>
      <c r="B122" t="str">
        <f t="shared" si="19"/>
        <v>IL&amp;FS  Infrastructure Debt Fund Series 1C0</v>
      </c>
      <c r="C122">
        <f t="shared" si="12"/>
        <v>0</v>
      </c>
      <c r="D122" t="str">
        <f t="shared" si="13"/>
        <v>Bhilangana Hydro Power Limited_31032030</v>
      </c>
      <c r="E122" t="str">
        <f t="shared" si="14"/>
        <v>ngan</v>
      </c>
      <c r="F122" t="s">
        <v>117</v>
      </c>
      <c r="G122">
        <v>261</v>
      </c>
      <c r="H122">
        <v>1000000</v>
      </c>
      <c r="I122">
        <v>261000000</v>
      </c>
      <c r="J122">
        <v>1000000</v>
      </c>
      <c r="K122">
        <v>261000000</v>
      </c>
      <c r="L122">
        <v>0</v>
      </c>
      <c r="M122">
        <v>0</v>
      </c>
      <c r="N122">
        <v>5.5199999999999999E-2</v>
      </c>
    </row>
    <row r="123" spans="1:14" x14ac:dyDescent="0.2">
      <c r="A123" t="s">
        <v>62</v>
      </c>
      <c r="B123" t="str">
        <f t="shared" si="19"/>
        <v>IL&amp;FS  Infrastructure Debt Fund Series 1C0</v>
      </c>
      <c r="C123">
        <f t="shared" si="12"/>
        <v>0</v>
      </c>
      <c r="D123">
        <f t="shared" si="13"/>
        <v>0</v>
      </c>
      <c r="E123" t="str">
        <f t="shared" si="14"/>
        <v/>
      </c>
      <c r="K123">
        <v>0</v>
      </c>
    </row>
    <row r="124" spans="1:14" x14ac:dyDescent="0.2">
      <c r="A124" t="s">
        <v>62</v>
      </c>
      <c r="B124" t="str">
        <f t="shared" si="19"/>
        <v>IL&amp;FS  Infrastructure Debt Fund Series 1C0</v>
      </c>
      <c r="C124">
        <f t="shared" si="12"/>
        <v>0</v>
      </c>
      <c r="D124" t="str">
        <f t="shared" si="13"/>
        <v>Bhilwara Green Energy Limited</v>
      </c>
      <c r="E124" t="str">
        <f t="shared" si="14"/>
        <v xml:space="preserve">ara </v>
      </c>
      <c r="F124" t="s">
        <v>11</v>
      </c>
      <c r="G124">
        <v>241454</v>
      </c>
      <c r="H124">
        <v>997.5</v>
      </c>
      <c r="I124">
        <v>240850213.36700001</v>
      </c>
      <c r="J124">
        <v>1000</v>
      </c>
      <c r="K124">
        <v>241454000</v>
      </c>
      <c r="L124">
        <v>603787</v>
      </c>
      <c r="M124">
        <v>2.5000000000000001E-3</v>
      </c>
      <c r="N124">
        <v>5.0999999999999997E-2</v>
      </c>
    </row>
    <row r="125" spans="1:14" x14ac:dyDescent="0.2">
      <c r="A125" t="s">
        <v>62</v>
      </c>
      <c r="B125" t="str">
        <f t="shared" si="19"/>
        <v>IL&amp;FS  Infrastructure Debt Fund Series 1C0</v>
      </c>
      <c r="C125">
        <f t="shared" si="12"/>
        <v>0</v>
      </c>
      <c r="D125">
        <f t="shared" si="13"/>
        <v>0</v>
      </c>
      <c r="E125" t="str">
        <f t="shared" si="14"/>
        <v/>
      </c>
      <c r="K125">
        <v>-1</v>
      </c>
    </row>
    <row r="126" spans="1:14" x14ac:dyDescent="0.2">
      <c r="A126" t="s">
        <v>62</v>
      </c>
      <c r="B126" t="str">
        <f t="shared" si="19"/>
        <v>IL&amp;FS  Infrastructure Debt Fund Series 1C0</v>
      </c>
      <c r="C126">
        <f t="shared" si="12"/>
        <v>0</v>
      </c>
      <c r="D126" t="str">
        <f t="shared" si="13"/>
        <v>AD Hydro Power Limited</v>
      </c>
      <c r="E126" t="str">
        <f t="shared" si="14"/>
        <v xml:space="preserve">dro </v>
      </c>
      <c r="F126" t="s">
        <v>134</v>
      </c>
      <c r="G126">
        <v>212594</v>
      </c>
      <c r="H126">
        <v>992.5</v>
      </c>
      <c r="I126">
        <v>210999007.50299999</v>
      </c>
      <c r="J126">
        <v>1000</v>
      </c>
      <c r="K126">
        <v>212594000</v>
      </c>
      <c r="L126">
        <v>1594992</v>
      </c>
      <c r="M126">
        <v>7.6E-3</v>
      </c>
      <c r="N126">
        <v>4.4900000000000002E-2</v>
      </c>
    </row>
    <row r="127" spans="1:14" x14ac:dyDescent="0.2">
      <c r="A127" t="s">
        <v>62</v>
      </c>
      <c r="B127" t="str">
        <f t="shared" si="19"/>
        <v>IL&amp;FS  Infrastructure Debt Fund Series 1C0</v>
      </c>
      <c r="C127">
        <f t="shared" si="12"/>
        <v>0</v>
      </c>
      <c r="D127">
        <f t="shared" si="13"/>
        <v>0</v>
      </c>
      <c r="E127" t="str">
        <f t="shared" si="14"/>
        <v/>
      </c>
      <c r="K127">
        <v>0</v>
      </c>
    </row>
    <row r="128" spans="1:14" x14ac:dyDescent="0.2">
      <c r="A128" t="s">
        <v>62</v>
      </c>
      <c r="B128" t="str">
        <f t="shared" si="19"/>
        <v>IL&amp;FS  Infrastructure Debt Fund Series 1C0</v>
      </c>
      <c r="C128">
        <f t="shared" si="12"/>
        <v>0</v>
      </c>
      <c r="D128" t="str">
        <f t="shared" si="13"/>
        <v>AD Hydro Power Limited 31 MAR 2024</v>
      </c>
      <c r="E128" t="str">
        <f t="shared" si="14"/>
        <v xml:space="preserve">dro </v>
      </c>
      <c r="F128" t="s">
        <v>144</v>
      </c>
      <c r="G128">
        <v>171285</v>
      </c>
      <c r="H128">
        <v>992.5</v>
      </c>
      <c r="I128">
        <v>170000000</v>
      </c>
      <c r="J128">
        <v>1000</v>
      </c>
      <c r="K128">
        <v>171285000</v>
      </c>
      <c r="L128">
        <v>1285000</v>
      </c>
      <c r="M128">
        <v>7.6E-3</v>
      </c>
      <c r="N128">
        <v>3.6200000000000003E-2</v>
      </c>
    </row>
    <row r="129" spans="1:14" x14ac:dyDescent="0.2">
      <c r="A129" t="s">
        <v>62</v>
      </c>
      <c r="B129" t="str">
        <f t="shared" si="19"/>
        <v>IL&amp;FS  Infrastructure Debt Fund Series 1C0</v>
      </c>
      <c r="C129">
        <f t="shared" si="12"/>
        <v>0</v>
      </c>
      <c r="D129">
        <f t="shared" si="13"/>
        <v>0</v>
      </c>
      <c r="E129" t="str">
        <f t="shared" si="14"/>
        <v/>
      </c>
      <c r="K129">
        <v>0</v>
      </c>
    </row>
    <row r="130" spans="1:14" x14ac:dyDescent="0.2">
      <c r="A130" t="s">
        <v>62</v>
      </c>
      <c r="B130" t="str">
        <f t="shared" si="19"/>
        <v>IL&amp;FS  Infrastructure Debt Fund Series 1C0</v>
      </c>
      <c r="C130">
        <f t="shared" si="12"/>
        <v>0</v>
      </c>
      <c r="D130" t="str">
        <f t="shared" si="13"/>
        <v>Babcock Borsig Limited_30062020</v>
      </c>
      <c r="E130" t="str">
        <f t="shared" si="14"/>
        <v>ck B</v>
      </c>
      <c r="F130" t="s">
        <v>145</v>
      </c>
      <c r="G130">
        <v>148</v>
      </c>
      <c r="H130">
        <v>1000000</v>
      </c>
      <c r="I130">
        <v>148000000</v>
      </c>
      <c r="J130">
        <v>1000000</v>
      </c>
      <c r="K130">
        <v>148000000</v>
      </c>
      <c r="L130">
        <v>0</v>
      </c>
      <c r="M130">
        <v>0</v>
      </c>
      <c r="N130">
        <v>3.3799999999999997E-2</v>
      </c>
    </row>
    <row r="131" spans="1:14" x14ac:dyDescent="0.2">
      <c r="A131" t="s">
        <v>62</v>
      </c>
      <c r="B131" t="str">
        <f t="shared" si="19"/>
        <v>IL&amp;FS  Infrastructure Debt Fund Series 1C0</v>
      </c>
      <c r="C131">
        <f t="shared" si="12"/>
        <v>0</v>
      </c>
      <c r="D131">
        <f t="shared" si="13"/>
        <v>0</v>
      </c>
      <c r="E131" t="str">
        <f t="shared" si="14"/>
        <v/>
      </c>
      <c r="K131">
        <v>11836240</v>
      </c>
    </row>
    <row r="132" spans="1:14" x14ac:dyDescent="0.2">
      <c r="A132" t="s">
        <v>62</v>
      </c>
      <c r="B132" t="str">
        <f t="shared" si="19"/>
        <v>IL&amp;FS  Infrastructure Debt Fund Series 1C0</v>
      </c>
      <c r="C132">
        <f t="shared" si="12"/>
        <v>0</v>
      </c>
      <c r="D132" t="str">
        <f t="shared" ref="D132:D182" si="20">+F132</f>
        <v>10.80_AMRI Hospitals Ltd_31032024</v>
      </c>
      <c r="E132" t="str">
        <f t="shared" si="14"/>
        <v>_AMR</v>
      </c>
      <c r="F132" t="s">
        <v>146</v>
      </c>
      <c r="G132">
        <v>120</v>
      </c>
      <c r="H132">
        <v>1000000</v>
      </c>
      <c r="I132">
        <v>120000000</v>
      </c>
      <c r="J132">
        <v>1000000</v>
      </c>
      <c r="K132">
        <v>120000000</v>
      </c>
      <c r="L132">
        <v>0</v>
      </c>
      <c r="M132">
        <v>0</v>
      </c>
      <c r="N132">
        <v>2.53E-2</v>
      </c>
    </row>
    <row r="133" spans="1:14" x14ac:dyDescent="0.2">
      <c r="A133" t="s">
        <v>62</v>
      </c>
      <c r="B133" t="str">
        <f t="shared" si="19"/>
        <v>IL&amp;FS  Infrastructure Debt Fund Series 1C0</v>
      </c>
      <c r="C133">
        <f t="shared" si="12"/>
        <v>0</v>
      </c>
      <c r="D133">
        <f t="shared" si="20"/>
        <v>0</v>
      </c>
      <c r="E133" t="str">
        <f t="shared" ref="E133:E182" si="21">+MID(F133,6,4)</f>
        <v/>
      </c>
      <c r="K133">
        <v>-74794</v>
      </c>
    </row>
    <row r="134" spans="1:14" x14ac:dyDescent="0.2">
      <c r="A134" t="s">
        <v>62</v>
      </c>
      <c r="B134" t="str">
        <f t="shared" si="19"/>
        <v>IL&amp;FS  Infrastructure Debt Fund Series 1C0</v>
      </c>
      <c r="C134">
        <f t="shared" si="12"/>
        <v>0</v>
      </c>
      <c r="D134" t="str">
        <f t="shared" si="20"/>
        <v>Bhilwara Green Energy Limited</v>
      </c>
      <c r="E134" t="str">
        <f t="shared" si="21"/>
        <v xml:space="preserve">ara </v>
      </c>
      <c r="F134" t="s">
        <v>11</v>
      </c>
      <c r="G134">
        <v>116791</v>
      </c>
      <c r="H134">
        <v>997.51</v>
      </c>
      <c r="I134">
        <v>116500000.04099999</v>
      </c>
      <c r="J134">
        <v>1000</v>
      </c>
      <c r="K134">
        <v>116791000</v>
      </c>
      <c r="L134">
        <v>291000</v>
      </c>
      <c r="M134">
        <v>2.5000000000000001E-3</v>
      </c>
      <c r="N134">
        <v>2.47E-2</v>
      </c>
    </row>
    <row r="135" spans="1:14" x14ac:dyDescent="0.2">
      <c r="A135" t="s">
        <v>62</v>
      </c>
      <c r="B135" t="str">
        <f t="shared" si="19"/>
        <v>IL&amp;FS  Infrastructure Debt Fund Series 1C0</v>
      </c>
      <c r="C135">
        <f t="shared" si="12"/>
        <v>0</v>
      </c>
      <c r="D135">
        <f t="shared" si="20"/>
        <v>0</v>
      </c>
      <c r="E135" t="str">
        <f t="shared" si="21"/>
        <v/>
      </c>
      <c r="K135">
        <v>0</v>
      </c>
    </row>
    <row r="136" spans="1:14" x14ac:dyDescent="0.2">
      <c r="A136" t="s">
        <v>62</v>
      </c>
      <c r="B136" t="str">
        <f t="shared" si="19"/>
        <v>IL&amp;FS  Infrastructure Debt Fund Series 1C0</v>
      </c>
      <c r="C136">
        <f t="shared" si="12"/>
        <v>0</v>
      </c>
      <c r="D136" t="str">
        <f t="shared" si="20"/>
        <v>AD Hydro Power Limited 26 03 2024</v>
      </c>
      <c r="E136" t="str">
        <f t="shared" si="21"/>
        <v xml:space="preserve">dro </v>
      </c>
      <c r="F136" t="s">
        <v>147</v>
      </c>
      <c r="G136">
        <v>100756</v>
      </c>
      <c r="H136">
        <v>992.5</v>
      </c>
      <c r="I136">
        <v>100000000</v>
      </c>
      <c r="J136">
        <v>1000</v>
      </c>
      <c r="K136">
        <v>100756000</v>
      </c>
      <c r="L136">
        <v>756000</v>
      </c>
      <c r="M136">
        <v>7.6E-3</v>
      </c>
      <c r="N136">
        <v>2.1299999999999999E-2</v>
      </c>
    </row>
    <row r="137" spans="1:14" x14ac:dyDescent="0.2">
      <c r="A137" t="s">
        <v>62</v>
      </c>
      <c r="B137" t="str">
        <f t="shared" si="19"/>
        <v>IL&amp;FS  Infrastructure Debt Fund Series 1C0</v>
      </c>
      <c r="C137">
        <f t="shared" si="12"/>
        <v>0</v>
      </c>
      <c r="D137">
        <f t="shared" si="20"/>
        <v>0</v>
      </c>
      <c r="E137" t="str">
        <f t="shared" si="21"/>
        <v/>
      </c>
      <c r="K137">
        <v>0</v>
      </c>
    </row>
    <row r="138" spans="1:14" x14ac:dyDescent="0.2">
      <c r="A138" t="s">
        <v>62</v>
      </c>
      <c r="B138" t="str">
        <f t="shared" si="19"/>
        <v>IL&amp;FS  Infrastructure Debt Fund Series 1C0</v>
      </c>
      <c r="C138">
        <f t="shared" si="12"/>
        <v>0</v>
      </c>
      <c r="D138" t="str">
        <f t="shared" si="20"/>
        <v>Bhilwara Green Energy Limited A</v>
      </c>
      <c r="E138" t="str">
        <f t="shared" si="21"/>
        <v xml:space="preserve">ara </v>
      </c>
      <c r="F138" t="s">
        <v>148</v>
      </c>
      <c r="G138">
        <v>100251</v>
      </c>
      <c r="H138">
        <v>997.5</v>
      </c>
      <c r="I138">
        <v>99999999.966999993</v>
      </c>
      <c r="J138">
        <v>1000</v>
      </c>
      <c r="K138">
        <v>100251000</v>
      </c>
      <c r="L138">
        <v>251000</v>
      </c>
      <c r="M138">
        <v>2.5000000000000001E-3</v>
      </c>
      <c r="N138">
        <v>2.12E-2</v>
      </c>
    </row>
    <row r="139" spans="1:14" x14ac:dyDescent="0.2">
      <c r="A139" t="s">
        <v>62</v>
      </c>
      <c r="B139" t="str">
        <f t="shared" si="19"/>
        <v>IL&amp;FS  Infrastructure Debt Fund Series 1C0</v>
      </c>
      <c r="C139">
        <f t="shared" si="12"/>
        <v>0</v>
      </c>
      <c r="D139">
        <f t="shared" si="20"/>
        <v>0</v>
      </c>
      <c r="E139" t="str">
        <f t="shared" si="21"/>
        <v/>
      </c>
      <c r="K139">
        <v>0</v>
      </c>
    </row>
    <row r="140" spans="1:14" x14ac:dyDescent="0.2">
      <c r="A140" t="s">
        <v>62</v>
      </c>
      <c r="B140" t="str">
        <f t="shared" si="19"/>
        <v>IL&amp;FS  Infrastructure Debt Fund Series 1C0</v>
      </c>
      <c r="C140">
        <f t="shared" si="12"/>
        <v>0</v>
      </c>
      <c r="D140" t="str">
        <f t="shared" si="20"/>
        <v>Babcock Borsig Limited_31032023_2</v>
      </c>
      <c r="E140" t="str">
        <f t="shared" si="21"/>
        <v>ck B</v>
      </c>
      <c r="F140" t="s">
        <v>149</v>
      </c>
      <c r="G140">
        <v>65</v>
      </c>
      <c r="H140">
        <v>1000000</v>
      </c>
      <c r="I140">
        <v>65000000</v>
      </c>
      <c r="J140">
        <v>1000000</v>
      </c>
      <c r="K140">
        <v>65000000</v>
      </c>
      <c r="L140">
        <v>0</v>
      </c>
      <c r="M140">
        <v>0</v>
      </c>
      <c r="N140">
        <v>1.4500000000000001E-2</v>
      </c>
    </row>
    <row r="141" spans="1:14" x14ac:dyDescent="0.2">
      <c r="A141" t="s">
        <v>62</v>
      </c>
      <c r="B141" t="str">
        <f t="shared" si="19"/>
        <v>IL&amp;FS  Infrastructure Debt Fund Series 1C0</v>
      </c>
      <c r="C141">
        <f t="shared" si="12"/>
        <v>0</v>
      </c>
      <c r="D141">
        <f t="shared" si="20"/>
        <v>0</v>
      </c>
      <c r="E141" t="str">
        <f t="shared" si="21"/>
        <v/>
      </c>
      <c r="K141">
        <v>3778326</v>
      </c>
    </row>
    <row r="142" spans="1:14" x14ac:dyDescent="0.2">
      <c r="A142" t="s">
        <v>62</v>
      </c>
      <c r="B142" t="str">
        <f t="shared" si="19"/>
        <v>IL&amp;FS  Infrastructure Debt Fund Series 1C0</v>
      </c>
      <c r="C142">
        <f t="shared" si="12"/>
        <v>0</v>
      </c>
      <c r="D142" t="str">
        <f t="shared" si="20"/>
        <v>ADPL_26_SEP_2021</v>
      </c>
      <c r="E142" t="str">
        <f t="shared" si="21"/>
        <v>26_S</v>
      </c>
      <c r="F142" t="s">
        <v>113</v>
      </c>
      <c r="G142">
        <v>48000</v>
      </c>
      <c r="H142">
        <v>1000</v>
      </c>
      <c r="I142">
        <v>48000000</v>
      </c>
      <c r="J142">
        <v>1000</v>
      </c>
      <c r="K142">
        <v>48000000</v>
      </c>
      <c r="L142">
        <v>0</v>
      </c>
      <c r="M142">
        <v>0</v>
      </c>
      <c r="N142">
        <v>1.01E-2</v>
      </c>
    </row>
    <row r="143" spans="1:14" x14ac:dyDescent="0.2">
      <c r="A143" t="s">
        <v>62</v>
      </c>
      <c r="B143" t="str">
        <f t="shared" si="19"/>
        <v>IL&amp;FS  Infrastructure Debt Fund Series 1C0</v>
      </c>
      <c r="C143">
        <f t="shared" si="12"/>
        <v>0</v>
      </c>
      <c r="D143">
        <f t="shared" si="20"/>
        <v>0</v>
      </c>
      <c r="E143" t="str">
        <f t="shared" si="21"/>
        <v/>
      </c>
      <c r="K143">
        <v>0</v>
      </c>
    </row>
    <row r="144" spans="1:14" x14ac:dyDescent="0.2">
      <c r="A144" t="s">
        <v>62</v>
      </c>
      <c r="B144" t="str">
        <f t="shared" si="19"/>
        <v>IL&amp;FS  Infrastructure Debt Fund Series 1C0</v>
      </c>
      <c r="C144">
        <f t="shared" si="12"/>
        <v>0</v>
      </c>
      <c r="D144" t="str">
        <f t="shared" si="20"/>
        <v>Bhilangana Hydro Power Limited_310326</v>
      </c>
      <c r="E144" t="str">
        <f t="shared" si="21"/>
        <v>ngan</v>
      </c>
      <c r="F144" t="s">
        <v>115</v>
      </c>
      <c r="G144">
        <v>47</v>
      </c>
      <c r="H144">
        <v>1000000</v>
      </c>
      <c r="I144">
        <v>47000000</v>
      </c>
      <c r="J144">
        <v>1000000</v>
      </c>
      <c r="K144">
        <v>47000000</v>
      </c>
      <c r="L144">
        <v>0</v>
      </c>
      <c r="M144">
        <v>0</v>
      </c>
      <c r="N144">
        <v>9.9000000000000008E-3</v>
      </c>
    </row>
    <row r="145" spans="1:14" x14ac:dyDescent="0.2">
      <c r="A145" t="s">
        <v>62</v>
      </c>
      <c r="B145" t="str">
        <f t="shared" si="19"/>
        <v>IL&amp;FS  Infrastructure Debt Fund Series 1C0</v>
      </c>
      <c r="C145">
        <f t="shared" si="12"/>
        <v>0</v>
      </c>
      <c r="D145">
        <f t="shared" si="20"/>
        <v>0</v>
      </c>
      <c r="E145" t="str">
        <f t="shared" si="21"/>
        <v/>
      </c>
      <c r="K145">
        <v>0</v>
      </c>
    </row>
    <row r="146" spans="1:14" x14ac:dyDescent="0.2">
      <c r="A146" t="s">
        <v>62</v>
      </c>
      <c r="B146" t="str">
        <f t="shared" si="19"/>
        <v>IL&amp;FS  Infrastructure Debt Fund Series 1C0</v>
      </c>
      <c r="C146">
        <f t="shared" si="12"/>
        <v>0</v>
      </c>
      <c r="D146" t="str">
        <f t="shared" si="20"/>
        <v>Bhilangana Hydro Power Limited_310324</v>
      </c>
      <c r="E146" t="str">
        <f t="shared" si="21"/>
        <v>ngan</v>
      </c>
      <c r="F146" t="s">
        <v>135</v>
      </c>
      <c r="G146">
        <v>40</v>
      </c>
      <c r="H146">
        <v>1000000</v>
      </c>
      <c r="I146">
        <v>40000000</v>
      </c>
      <c r="J146">
        <v>1000000</v>
      </c>
      <c r="K146">
        <v>40000000</v>
      </c>
      <c r="L146">
        <v>0</v>
      </c>
      <c r="M146">
        <v>0</v>
      </c>
      <c r="N146">
        <v>8.5000000000000006E-3</v>
      </c>
    </row>
    <row r="147" spans="1:14" x14ac:dyDescent="0.2">
      <c r="A147" t="s">
        <v>62</v>
      </c>
      <c r="B147" t="str">
        <f t="shared" si="19"/>
        <v>IL&amp;FS  Infrastructure Debt Fund Series 1C0</v>
      </c>
      <c r="C147">
        <f t="shared" si="12"/>
        <v>0</v>
      </c>
      <c r="D147">
        <f t="shared" si="20"/>
        <v>0</v>
      </c>
      <c r="E147" t="str">
        <f t="shared" si="21"/>
        <v/>
      </c>
      <c r="K147">
        <v>0</v>
      </c>
    </row>
    <row r="148" spans="1:14" x14ac:dyDescent="0.2">
      <c r="A148" t="s">
        <v>62</v>
      </c>
      <c r="B148" t="str">
        <f t="shared" si="19"/>
        <v>IL&amp;FS  Infrastructure Debt Fund Series 1C0</v>
      </c>
      <c r="C148">
        <f t="shared" si="12"/>
        <v>0</v>
      </c>
      <c r="D148" t="str">
        <f t="shared" si="20"/>
        <v>Clean Max Enviro Energy Solutions Private Limited</v>
      </c>
      <c r="E148" t="str">
        <f t="shared" si="21"/>
        <v xml:space="preserve"> Max</v>
      </c>
      <c r="F148" t="s">
        <v>13</v>
      </c>
      <c r="G148">
        <v>33</v>
      </c>
      <c r="H148">
        <v>1000000</v>
      </c>
      <c r="I148">
        <v>33000000</v>
      </c>
      <c r="J148">
        <v>1000000</v>
      </c>
      <c r="K148">
        <v>33000000</v>
      </c>
      <c r="L148">
        <v>0</v>
      </c>
      <c r="M148">
        <v>0</v>
      </c>
      <c r="N148">
        <v>7.0000000000000001E-3</v>
      </c>
    </row>
    <row r="149" spans="1:14" x14ac:dyDescent="0.2">
      <c r="A149" t="s">
        <v>62</v>
      </c>
      <c r="B149" t="str">
        <f t="shared" si="19"/>
        <v>IL&amp;FS  Infrastructure Debt Fund Series 1C0</v>
      </c>
      <c r="C149">
        <f t="shared" si="12"/>
        <v>0</v>
      </c>
      <c r="D149">
        <f t="shared" si="20"/>
        <v>0</v>
      </c>
      <c r="E149" t="str">
        <f t="shared" si="21"/>
        <v/>
      </c>
      <c r="K149">
        <v>0</v>
      </c>
    </row>
    <row r="150" spans="1:14" x14ac:dyDescent="0.2">
      <c r="A150" t="s">
        <v>62</v>
      </c>
      <c r="B150" t="str">
        <f t="shared" si="19"/>
        <v>IL&amp;FS  Infrastructure Debt Fund Series 1C0</v>
      </c>
      <c r="C150">
        <f t="shared" si="12"/>
        <v>0</v>
      </c>
      <c r="D150" t="str">
        <f t="shared" si="20"/>
        <v>IWEL_2A_30092021</v>
      </c>
      <c r="E150" t="str">
        <f t="shared" si="21"/>
        <v>2A_3</v>
      </c>
      <c r="F150" t="s">
        <v>150</v>
      </c>
      <c r="G150">
        <v>20</v>
      </c>
      <c r="H150">
        <v>1000000</v>
      </c>
      <c r="I150">
        <v>20000000</v>
      </c>
      <c r="J150">
        <v>1000000</v>
      </c>
      <c r="K150">
        <v>20000000</v>
      </c>
      <c r="L150">
        <v>0</v>
      </c>
      <c r="M150">
        <v>0</v>
      </c>
      <c r="N150">
        <v>5.7000000000000002E-3</v>
      </c>
    </row>
    <row r="151" spans="1:14" x14ac:dyDescent="0.2">
      <c r="A151" t="s">
        <v>62</v>
      </c>
      <c r="B151" t="str">
        <f t="shared" si="19"/>
        <v>IL&amp;FS  Infrastructure Debt Fund Series 1C0</v>
      </c>
      <c r="C151">
        <f t="shared" si="12"/>
        <v>0</v>
      </c>
      <c r="D151">
        <f t="shared" si="20"/>
        <v>0</v>
      </c>
      <c r="E151" t="str">
        <f t="shared" si="21"/>
        <v/>
      </c>
      <c r="K151">
        <v>6898866</v>
      </c>
    </row>
    <row r="152" spans="1:14" x14ac:dyDescent="0.2">
      <c r="A152" t="s">
        <v>62</v>
      </c>
      <c r="B152" t="str">
        <f t="shared" si="19"/>
        <v>IL&amp;FS  Infrastructure Debt Fund Series 1C0</v>
      </c>
      <c r="C152">
        <f t="shared" si="12"/>
        <v>0</v>
      </c>
      <c r="D152" t="str">
        <f t="shared" si="20"/>
        <v>Babcock Borsig Limited_31032023_1C</v>
      </c>
      <c r="E152" t="str">
        <f t="shared" si="21"/>
        <v>ck B</v>
      </c>
      <c r="F152" t="s">
        <v>151</v>
      </c>
      <c r="G152">
        <v>20</v>
      </c>
      <c r="H152">
        <v>1000000</v>
      </c>
      <c r="I152">
        <v>20000000</v>
      </c>
      <c r="J152">
        <v>1000000</v>
      </c>
      <c r="K152">
        <v>20000000</v>
      </c>
      <c r="L152">
        <v>0</v>
      </c>
      <c r="M152">
        <v>0</v>
      </c>
      <c r="N152">
        <v>4.5999999999999999E-3</v>
      </c>
    </row>
    <row r="153" spans="1:14" x14ac:dyDescent="0.2">
      <c r="A153" t="s">
        <v>62</v>
      </c>
      <c r="B153" t="str">
        <f t="shared" ref="B153:B183" si="22">+A153&amp;""&amp;C153</f>
        <v>IL&amp;FS  Infrastructure Debt Fund Series 1C0</v>
      </c>
      <c r="C153">
        <f t="shared" ref="C153:C182" si="23">+IF(E153="CBLO",$R$3,IF(E153="Marg",$R$4,IF(D153="cash",$R$5,0)))</f>
        <v>0</v>
      </c>
      <c r="D153">
        <f t="shared" si="20"/>
        <v>0</v>
      </c>
      <c r="E153" t="str">
        <f t="shared" si="21"/>
        <v/>
      </c>
      <c r="K153">
        <v>1569693</v>
      </c>
    </row>
    <row r="154" spans="1:14" x14ac:dyDescent="0.2">
      <c r="A154" t="s">
        <v>62</v>
      </c>
      <c r="B154" t="str">
        <f t="shared" si="22"/>
        <v>IL&amp;FS  Infrastructure Debt Fund Series 1C0</v>
      </c>
      <c r="C154">
        <f t="shared" si="23"/>
        <v>0</v>
      </c>
      <c r="D154" t="str">
        <f t="shared" si="20"/>
        <v>ADPL_26_SEP_2021_2B</v>
      </c>
      <c r="E154" t="str">
        <f t="shared" si="21"/>
        <v>26_S</v>
      </c>
      <c r="F154" t="s">
        <v>116</v>
      </c>
      <c r="G154">
        <v>13000</v>
      </c>
      <c r="H154">
        <v>1000</v>
      </c>
      <c r="I154">
        <v>13000000</v>
      </c>
      <c r="J154">
        <v>1000</v>
      </c>
      <c r="K154">
        <v>13000000</v>
      </c>
      <c r="L154">
        <v>0</v>
      </c>
      <c r="M154">
        <v>0</v>
      </c>
      <c r="N154">
        <v>2.7000000000000001E-3</v>
      </c>
    </row>
    <row r="155" spans="1:14" x14ac:dyDescent="0.2">
      <c r="A155" t="s">
        <v>62</v>
      </c>
      <c r="B155" t="str">
        <f t="shared" si="22"/>
        <v>IL&amp;FS  Infrastructure Debt Fund Series 1C0</v>
      </c>
      <c r="C155">
        <f t="shared" si="23"/>
        <v>0</v>
      </c>
      <c r="D155">
        <f t="shared" si="20"/>
        <v>0</v>
      </c>
      <c r="E155" t="str">
        <f t="shared" si="21"/>
        <v/>
      </c>
      <c r="K155">
        <v>0</v>
      </c>
    </row>
    <row r="156" spans="1:14" x14ac:dyDescent="0.2">
      <c r="A156" t="s">
        <v>62</v>
      </c>
      <c r="B156" t="str">
        <f t="shared" si="22"/>
        <v>IL&amp;FS  Infrastructure Debt Fund Series 1C0</v>
      </c>
      <c r="C156">
        <f t="shared" si="23"/>
        <v>0</v>
      </c>
      <c r="D156" t="str">
        <f t="shared" si="20"/>
        <v>Time_Technoplast_1C_06092021</v>
      </c>
      <c r="E156" t="str">
        <f t="shared" si="21"/>
        <v>Tech</v>
      </c>
      <c r="F156" t="s">
        <v>152</v>
      </c>
      <c r="G156">
        <v>1</v>
      </c>
      <c r="H156">
        <v>10787620.68</v>
      </c>
      <c r="I156">
        <v>10787620.684</v>
      </c>
      <c r="J156">
        <v>10787620.6842</v>
      </c>
      <c r="K156">
        <v>10787620.68</v>
      </c>
      <c r="L156">
        <v>0</v>
      </c>
      <c r="M156">
        <v>0</v>
      </c>
      <c r="N156">
        <v>2.3E-3</v>
      </c>
    </row>
    <row r="157" spans="1:14" x14ac:dyDescent="0.2">
      <c r="A157" t="s">
        <v>62</v>
      </c>
      <c r="B157" t="str">
        <f t="shared" si="22"/>
        <v>IL&amp;FS  Infrastructure Debt Fund Series 1C0</v>
      </c>
      <c r="C157">
        <f t="shared" si="23"/>
        <v>0</v>
      </c>
      <c r="D157">
        <f t="shared" si="20"/>
        <v>0</v>
      </c>
      <c r="E157" t="str">
        <f t="shared" si="21"/>
        <v/>
      </c>
      <c r="K157">
        <v>96202</v>
      </c>
    </row>
    <row r="158" spans="1:14" x14ac:dyDescent="0.2">
      <c r="A158" t="s">
        <v>62</v>
      </c>
      <c r="B158" t="str">
        <f t="shared" si="22"/>
        <v>IL&amp;FS  Infrastructure Debt Fund Series 1C0</v>
      </c>
      <c r="C158">
        <f t="shared" si="23"/>
        <v>0</v>
      </c>
      <c r="D158">
        <f t="shared" si="20"/>
        <v>0</v>
      </c>
      <c r="E158" t="str">
        <f t="shared" si="21"/>
        <v/>
      </c>
      <c r="I158">
        <v>4346136841.5419998</v>
      </c>
      <c r="K158">
        <v>4599505194.4399996</v>
      </c>
      <c r="L158">
        <v>4781779</v>
      </c>
      <c r="M158">
        <v>1.1000000000000001E-3</v>
      </c>
      <c r="N158">
        <v>0.97199999999999998</v>
      </c>
    </row>
    <row r="159" spans="1:14" x14ac:dyDescent="0.2">
      <c r="A159" t="s">
        <v>62</v>
      </c>
      <c r="B159" t="str">
        <f t="shared" si="22"/>
        <v>IL&amp;FS  Infrastructure Debt Fund Series 1C0</v>
      </c>
      <c r="C159">
        <f t="shared" si="23"/>
        <v>0</v>
      </c>
      <c r="D159" t="str">
        <f t="shared" si="20"/>
        <v>Fixed Deposit</v>
      </c>
      <c r="E159" t="str">
        <f t="shared" si="21"/>
        <v xml:space="preserve"> Dep</v>
      </c>
      <c r="F159" t="s">
        <v>119</v>
      </c>
    </row>
    <row r="160" spans="1:14" x14ac:dyDescent="0.2">
      <c r="A160" t="s">
        <v>62</v>
      </c>
      <c r="B160" t="str">
        <f t="shared" si="22"/>
        <v>IL&amp;FS  Infrastructure Debt Fund Series 1CCBLO Margin</v>
      </c>
      <c r="C160" t="str">
        <f t="shared" si="23"/>
        <v>CBLO Margin</v>
      </c>
      <c r="D160" t="str">
        <f t="shared" si="20"/>
        <v>CCIL MARGIN 01112017</v>
      </c>
      <c r="E160" t="str">
        <f t="shared" si="21"/>
        <v>MARG</v>
      </c>
      <c r="F160" t="s">
        <v>153</v>
      </c>
      <c r="G160">
        <v>2600000</v>
      </c>
      <c r="H160">
        <v>1</v>
      </c>
      <c r="I160">
        <v>2600000</v>
      </c>
      <c r="J160">
        <v>1</v>
      </c>
      <c r="K160">
        <v>2600000</v>
      </c>
      <c r="L160">
        <v>0</v>
      </c>
      <c r="M160">
        <v>0</v>
      </c>
      <c r="N160">
        <v>5.0000000000000001E-4</v>
      </c>
    </row>
    <row r="161" spans="1:14" x14ac:dyDescent="0.2">
      <c r="A161" t="s">
        <v>62</v>
      </c>
      <c r="B161" t="str">
        <f t="shared" si="22"/>
        <v>IL&amp;FS  Infrastructure Debt Fund Series 1C0</v>
      </c>
      <c r="C161">
        <f t="shared" si="23"/>
        <v>0</v>
      </c>
      <c r="D161">
        <f t="shared" si="20"/>
        <v>0</v>
      </c>
      <c r="E161" t="str">
        <f t="shared" si="21"/>
        <v/>
      </c>
      <c r="K161">
        <v>0</v>
      </c>
    </row>
    <row r="162" spans="1:14" x14ac:dyDescent="0.2">
      <c r="A162" t="s">
        <v>62</v>
      </c>
      <c r="B162" t="str">
        <f t="shared" si="22"/>
        <v>IL&amp;FS  Infrastructure Debt Fund Series 1CCBLO Margin</v>
      </c>
      <c r="C162" t="str">
        <f t="shared" si="23"/>
        <v>CBLO Margin</v>
      </c>
      <c r="D162" t="str">
        <f t="shared" si="20"/>
        <v>CBLO_Margin_04122017</v>
      </c>
      <c r="E162" t="str">
        <f t="shared" si="21"/>
        <v>Marg</v>
      </c>
      <c r="F162" t="s">
        <v>120</v>
      </c>
      <c r="G162">
        <v>1350000</v>
      </c>
      <c r="H162">
        <v>1</v>
      </c>
      <c r="I162">
        <v>1350000</v>
      </c>
      <c r="J162">
        <v>1</v>
      </c>
      <c r="K162">
        <v>1350000</v>
      </c>
      <c r="L162">
        <v>0</v>
      </c>
      <c r="M162">
        <v>0</v>
      </c>
      <c r="N162">
        <v>2.9999999999999997E-4</v>
      </c>
    </row>
    <row r="163" spans="1:14" x14ac:dyDescent="0.2">
      <c r="A163" t="s">
        <v>62</v>
      </c>
      <c r="B163" t="str">
        <f t="shared" si="22"/>
        <v>IL&amp;FS  Infrastructure Debt Fund Series 1C0</v>
      </c>
      <c r="C163">
        <f t="shared" si="23"/>
        <v>0</v>
      </c>
      <c r="D163">
        <f t="shared" si="20"/>
        <v>0</v>
      </c>
      <c r="E163" t="str">
        <f t="shared" si="21"/>
        <v/>
      </c>
      <c r="K163">
        <v>0</v>
      </c>
    </row>
    <row r="164" spans="1:14" x14ac:dyDescent="0.2">
      <c r="A164" t="s">
        <v>62</v>
      </c>
      <c r="B164" t="str">
        <f t="shared" si="22"/>
        <v>IL&amp;FS  Infrastructure Debt Fund Series 1C0</v>
      </c>
      <c r="C164">
        <f t="shared" si="23"/>
        <v>0</v>
      </c>
      <c r="D164">
        <f t="shared" si="20"/>
        <v>0</v>
      </c>
      <c r="E164" t="str">
        <f t="shared" si="21"/>
        <v/>
      </c>
      <c r="I164">
        <v>3950000</v>
      </c>
      <c r="K164">
        <v>3950000.01</v>
      </c>
      <c r="L164">
        <v>0</v>
      </c>
      <c r="M164">
        <v>0</v>
      </c>
      <c r="N164">
        <v>8.0000000000000004E-4</v>
      </c>
    </row>
    <row r="165" spans="1:14" x14ac:dyDescent="0.2">
      <c r="A165" t="s">
        <v>62</v>
      </c>
      <c r="B165" t="str">
        <f t="shared" si="22"/>
        <v>IL&amp;FS  Infrastructure Debt Fund Series 1C0</v>
      </c>
      <c r="C165">
        <f t="shared" si="23"/>
        <v>0</v>
      </c>
      <c r="D165" t="str">
        <f t="shared" si="20"/>
        <v>Money Market Discounted</v>
      </c>
      <c r="E165" t="str">
        <f t="shared" si="21"/>
        <v xml:space="preserve"> Mar</v>
      </c>
      <c r="F165" t="s">
        <v>121</v>
      </c>
    </row>
    <row r="166" spans="1:14" x14ac:dyDescent="0.2">
      <c r="A166" t="s">
        <v>62</v>
      </c>
      <c r="B166" t="str">
        <f t="shared" si="22"/>
        <v>IL&amp;FS  Infrastructure Debt Fund Series 1CCollateralised Borrowing &amp; Lending Obligation (CBLO)</v>
      </c>
      <c r="C166" t="str">
        <f t="shared" si="23"/>
        <v>Collateralised Borrowing &amp; Lending Obligation (CBLO)</v>
      </c>
      <c r="D166" t="str">
        <f t="shared" si="20"/>
        <v>8.40_CBLO_1C_06042015</v>
      </c>
      <c r="E166" t="str">
        <f t="shared" si="21"/>
        <v>CBLO</v>
      </c>
      <c r="F166" t="s">
        <v>154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</row>
    <row r="167" spans="1:14" x14ac:dyDescent="0.2">
      <c r="A167" t="s">
        <v>62</v>
      </c>
      <c r="B167" t="str">
        <f t="shared" si="22"/>
        <v>IL&amp;FS  Infrastructure Debt Fund Series 1C0</v>
      </c>
      <c r="C167">
        <f t="shared" si="23"/>
        <v>0</v>
      </c>
      <c r="D167">
        <f t="shared" si="20"/>
        <v>0</v>
      </c>
      <c r="E167" t="str">
        <f t="shared" si="21"/>
        <v/>
      </c>
      <c r="K167">
        <v>30</v>
      </c>
    </row>
    <row r="168" spans="1:14" x14ac:dyDescent="0.2">
      <c r="A168" t="s">
        <v>62</v>
      </c>
      <c r="B168" t="str">
        <f t="shared" si="22"/>
        <v>IL&amp;FS  Infrastructure Debt Fund Series 1C0</v>
      </c>
      <c r="C168">
        <f t="shared" si="23"/>
        <v>0</v>
      </c>
      <c r="D168">
        <f t="shared" si="20"/>
        <v>0</v>
      </c>
      <c r="E168" t="str">
        <f t="shared" si="21"/>
        <v/>
      </c>
      <c r="I168">
        <v>0</v>
      </c>
      <c r="K168">
        <v>29.8</v>
      </c>
      <c r="L168">
        <v>0</v>
      </c>
      <c r="M168">
        <v>0</v>
      </c>
      <c r="N168">
        <v>0</v>
      </c>
    </row>
    <row r="169" spans="1:14" x14ac:dyDescent="0.2">
      <c r="A169" t="s">
        <v>62</v>
      </c>
      <c r="B169" t="str">
        <f t="shared" si="22"/>
        <v>IL&amp;FS  Infrastructure Debt Fund Series 1C0</v>
      </c>
      <c r="C169">
        <f t="shared" si="23"/>
        <v>0</v>
      </c>
      <c r="D169" t="str">
        <f t="shared" si="20"/>
        <v>Cash / Bank</v>
      </c>
      <c r="E169" t="str">
        <f t="shared" si="21"/>
        <v>/ Ba</v>
      </c>
      <c r="F169" t="s">
        <v>122</v>
      </c>
    </row>
    <row r="170" spans="1:14" x14ac:dyDescent="0.2">
      <c r="A170" t="s">
        <v>62</v>
      </c>
      <c r="B170" t="str">
        <f t="shared" si="22"/>
        <v>IL&amp;FS  Infrastructure Debt Fund Series 1CCash &amp; Cash Equivalents</v>
      </c>
      <c r="C170" t="str">
        <f t="shared" si="23"/>
        <v>Cash &amp; Cash Equivalents</v>
      </c>
      <c r="D170" t="str">
        <f t="shared" si="20"/>
        <v>CASH</v>
      </c>
      <c r="E170" t="str">
        <f t="shared" si="21"/>
        <v/>
      </c>
      <c r="F170" t="s">
        <v>123</v>
      </c>
      <c r="G170">
        <v>145293346.04699999</v>
      </c>
      <c r="H170">
        <v>1</v>
      </c>
      <c r="I170">
        <v>145293346.04699999</v>
      </c>
      <c r="J170">
        <v>1</v>
      </c>
      <c r="K170">
        <v>145293346.05000001</v>
      </c>
      <c r="L170">
        <v>0</v>
      </c>
      <c r="M170">
        <v>0</v>
      </c>
      <c r="N170">
        <v>3.0700000000000002E-2</v>
      </c>
    </row>
    <row r="171" spans="1:14" x14ac:dyDescent="0.2">
      <c r="A171" t="s">
        <v>62</v>
      </c>
      <c r="B171" t="str">
        <f t="shared" si="22"/>
        <v>IL&amp;FS  Infrastructure Debt Fund Series 1C0</v>
      </c>
      <c r="C171">
        <f t="shared" si="23"/>
        <v>0</v>
      </c>
      <c r="D171" t="str">
        <f t="shared" si="20"/>
        <v>CASH Rec/Payable</v>
      </c>
      <c r="E171" t="str">
        <f t="shared" si="21"/>
        <v>Rec/</v>
      </c>
      <c r="F171" t="s">
        <v>124</v>
      </c>
      <c r="G171">
        <v>-16898785.589000002</v>
      </c>
      <c r="H171">
        <v>1</v>
      </c>
      <c r="I171">
        <v>-16898785.589000002</v>
      </c>
      <c r="J171">
        <v>1</v>
      </c>
      <c r="K171">
        <v>-16898785.59</v>
      </c>
      <c r="L171">
        <v>0</v>
      </c>
      <c r="M171">
        <v>0</v>
      </c>
      <c r="N171">
        <v>-3.5999999999999999E-3</v>
      </c>
    </row>
    <row r="172" spans="1:14" x14ac:dyDescent="0.2">
      <c r="A172" t="s">
        <v>62</v>
      </c>
      <c r="B172" t="str">
        <f t="shared" si="22"/>
        <v>IL&amp;FS  Infrastructure Debt Fund Series 1C0</v>
      </c>
      <c r="C172">
        <f t="shared" si="23"/>
        <v>0</v>
      </c>
      <c r="D172">
        <f t="shared" si="20"/>
        <v>0</v>
      </c>
      <c r="E172" t="str">
        <f t="shared" si="21"/>
        <v/>
      </c>
      <c r="I172">
        <v>128394560.457</v>
      </c>
      <c r="K172">
        <v>128394560.45999999</v>
      </c>
      <c r="L172">
        <v>0</v>
      </c>
      <c r="M172">
        <v>0</v>
      </c>
      <c r="N172">
        <v>2.7099999999999999E-2</v>
      </c>
    </row>
    <row r="173" spans="1:14" x14ac:dyDescent="0.2">
      <c r="A173" t="s">
        <v>62</v>
      </c>
      <c r="B173" t="str">
        <f t="shared" si="22"/>
        <v>IL&amp;FS  Infrastructure Debt Fund Series 1C0</v>
      </c>
      <c r="C173">
        <f t="shared" si="23"/>
        <v>0</v>
      </c>
      <c r="D173" t="str">
        <f t="shared" si="20"/>
        <v>Other Assets</v>
      </c>
      <c r="E173" t="str">
        <f t="shared" si="21"/>
        <v xml:space="preserve"> Ass</v>
      </c>
      <c r="F173" t="s">
        <v>125</v>
      </c>
    </row>
    <row r="174" spans="1:14" x14ac:dyDescent="0.2">
      <c r="A174" t="s">
        <v>62</v>
      </c>
      <c r="B174" t="str">
        <f t="shared" si="22"/>
        <v>IL&amp;FS  Infrastructure Debt Fund Series 1C0</v>
      </c>
      <c r="C174">
        <f t="shared" si="23"/>
        <v>0</v>
      </c>
      <c r="D174" t="str">
        <f t="shared" si="20"/>
        <v>Other Liabilities and Assets</v>
      </c>
      <c r="E174" t="str">
        <f t="shared" si="21"/>
        <v xml:space="preserve"> Lia</v>
      </c>
      <c r="F174" t="s">
        <v>126</v>
      </c>
      <c r="G174">
        <v>-79191.782999999996</v>
      </c>
      <c r="H174">
        <v>1</v>
      </c>
      <c r="I174">
        <v>-79191.782999999996</v>
      </c>
      <c r="J174">
        <v>1</v>
      </c>
      <c r="K174">
        <v>-79191.78</v>
      </c>
      <c r="L174">
        <v>0</v>
      </c>
      <c r="M174">
        <v>0</v>
      </c>
      <c r="N174">
        <v>0</v>
      </c>
    </row>
    <row r="175" spans="1:14" x14ac:dyDescent="0.2">
      <c r="A175" t="s">
        <v>62</v>
      </c>
      <c r="B175" t="str">
        <f t="shared" si="22"/>
        <v>IL&amp;FS  Infrastructure Debt Fund Series 1C0</v>
      </c>
      <c r="C175">
        <f t="shared" si="23"/>
        <v>0</v>
      </c>
      <c r="D175">
        <f t="shared" si="20"/>
        <v>0</v>
      </c>
      <c r="E175" t="str">
        <f t="shared" si="21"/>
        <v/>
      </c>
      <c r="I175">
        <v>-79191.782999999996</v>
      </c>
      <c r="K175">
        <v>-79191.78</v>
      </c>
      <c r="L175">
        <v>0</v>
      </c>
      <c r="M175">
        <v>0</v>
      </c>
      <c r="N175">
        <v>0</v>
      </c>
    </row>
    <row r="176" spans="1:14" x14ac:dyDescent="0.2">
      <c r="A176" t="s">
        <v>62</v>
      </c>
      <c r="B176" t="str">
        <f t="shared" si="22"/>
        <v>IL&amp;FS  Infrastructure Debt Fund Series 1C0</v>
      </c>
      <c r="C176">
        <f t="shared" si="23"/>
        <v>0</v>
      </c>
      <c r="D176">
        <f t="shared" si="20"/>
        <v>0</v>
      </c>
      <c r="E176" t="str">
        <f t="shared" si="21"/>
        <v/>
      </c>
      <c r="I176">
        <v>4478402210.2159996</v>
      </c>
      <c r="K176">
        <v>4731770592.9099998</v>
      </c>
      <c r="L176">
        <v>4781779</v>
      </c>
      <c r="M176">
        <v>1.1000000000000001E-3</v>
      </c>
      <c r="N176">
        <v>1</v>
      </c>
    </row>
    <row r="177" spans="1:14" x14ac:dyDescent="0.2">
      <c r="A177" t="s">
        <v>69</v>
      </c>
      <c r="B177" t="str">
        <f t="shared" si="22"/>
        <v>IL&amp;FS  Infrastructure Debt Fund Series 2A0</v>
      </c>
      <c r="C177">
        <f t="shared" si="23"/>
        <v>0</v>
      </c>
      <c r="D177" t="str">
        <f t="shared" si="20"/>
        <v>Security</v>
      </c>
      <c r="E177" t="str">
        <f t="shared" si="21"/>
        <v>ity</v>
      </c>
      <c r="F177" t="s">
        <v>103</v>
      </c>
      <c r="G177" t="s">
        <v>5</v>
      </c>
      <c r="H177" t="s">
        <v>104</v>
      </c>
      <c r="I177" t="s">
        <v>105</v>
      </c>
      <c r="J177" t="s">
        <v>106</v>
      </c>
      <c r="K177" t="s">
        <v>107</v>
      </c>
      <c r="L177" t="s">
        <v>108</v>
      </c>
      <c r="M177" t="s">
        <v>109</v>
      </c>
      <c r="N177" t="s">
        <v>110</v>
      </c>
    </row>
    <row r="178" spans="1:14" x14ac:dyDescent="0.2">
      <c r="A178" t="s">
        <v>69</v>
      </c>
      <c r="B178" t="str">
        <f t="shared" si="22"/>
        <v>IL&amp;FS  Infrastructure Debt Fund Series 2A0</v>
      </c>
      <c r="C178">
        <f t="shared" si="23"/>
        <v>0</v>
      </c>
      <c r="D178">
        <f t="shared" si="20"/>
        <v>0</v>
      </c>
      <c r="E178" t="str">
        <f t="shared" si="21"/>
        <v/>
      </c>
      <c r="K178" t="s">
        <v>111</v>
      </c>
    </row>
    <row r="179" spans="1:14" x14ac:dyDescent="0.2">
      <c r="A179" t="s">
        <v>69</v>
      </c>
      <c r="B179" t="str">
        <f t="shared" si="22"/>
        <v>IL&amp;FS  Infrastructure Debt Fund Series 2A0</v>
      </c>
      <c r="C179">
        <f t="shared" si="23"/>
        <v>0</v>
      </c>
      <c r="D179" t="str">
        <f t="shared" si="20"/>
        <v>Bonds / Debentures</v>
      </c>
      <c r="E179" t="str">
        <f t="shared" si="21"/>
        <v xml:space="preserve"> / D</v>
      </c>
      <c r="F179" t="s">
        <v>112</v>
      </c>
    </row>
    <row r="180" spans="1:14" x14ac:dyDescent="0.2">
      <c r="A180" t="s">
        <v>69</v>
      </c>
      <c r="B180" t="str">
        <f t="shared" si="22"/>
        <v>IL&amp;FS  Infrastructure Debt Fund Series 2A0</v>
      </c>
      <c r="C180">
        <f t="shared" si="23"/>
        <v>0</v>
      </c>
      <c r="D180" t="str">
        <f t="shared" si="20"/>
        <v>IWEL_2A_30092021</v>
      </c>
      <c r="E180" t="str">
        <f t="shared" si="21"/>
        <v>2A_3</v>
      </c>
      <c r="F180" t="s">
        <v>150</v>
      </c>
      <c r="G180">
        <v>338</v>
      </c>
      <c r="H180">
        <v>1000000</v>
      </c>
      <c r="I180">
        <v>338000000</v>
      </c>
      <c r="J180">
        <v>1000000</v>
      </c>
      <c r="K180">
        <v>338000000</v>
      </c>
      <c r="L180">
        <v>0</v>
      </c>
      <c r="M180">
        <v>0</v>
      </c>
      <c r="N180">
        <v>0.27079999999999999</v>
      </c>
    </row>
    <row r="181" spans="1:14" x14ac:dyDescent="0.2">
      <c r="A181" t="s">
        <v>69</v>
      </c>
      <c r="B181" t="str">
        <f t="shared" si="22"/>
        <v>IL&amp;FS  Infrastructure Debt Fund Series 2A0</v>
      </c>
      <c r="C181">
        <f t="shared" si="23"/>
        <v>0</v>
      </c>
      <c r="D181">
        <f t="shared" si="20"/>
        <v>0</v>
      </c>
      <c r="E181" t="str">
        <f t="shared" si="21"/>
        <v/>
      </c>
      <c r="K181">
        <v>116590828</v>
      </c>
    </row>
    <row r="182" spans="1:14" x14ac:dyDescent="0.2">
      <c r="A182" t="s">
        <v>69</v>
      </c>
      <c r="B182" t="str">
        <f t="shared" si="22"/>
        <v>IL&amp;FS  Infrastructure Debt Fund Series 2A0</v>
      </c>
      <c r="C182">
        <f t="shared" si="23"/>
        <v>0</v>
      </c>
      <c r="D182" t="str">
        <f t="shared" si="20"/>
        <v>Babcock Borsig Limited_30062022</v>
      </c>
      <c r="E182" t="str">
        <f t="shared" si="21"/>
        <v>ck B</v>
      </c>
      <c r="F182" t="s">
        <v>155</v>
      </c>
      <c r="G182">
        <v>334</v>
      </c>
      <c r="H182">
        <v>1000000</v>
      </c>
      <c r="I182">
        <v>334000000</v>
      </c>
      <c r="J182">
        <v>1000000</v>
      </c>
      <c r="K182">
        <v>334000000</v>
      </c>
      <c r="L182">
        <v>0</v>
      </c>
      <c r="M182">
        <v>0</v>
      </c>
      <c r="N182">
        <v>0.21490000000000001</v>
      </c>
    </row>
    <row r="183" spans="1:14" x14ac:dyDescent="0.2">
      <c r="A183" t="s">
        <v>69</v>
      </c>
      <c r="B183" t="str">
        <f t="shared" si="22"/>
        <v>IL&amp;FS  Infrastructure Debt Fund Series 2A0</v>
      </c>
      <c r="C183">
        <f t="shared" ref="C183:C211" si="24">+IF(E183="CBLO",$R$3,IF(E183="Marg",$R$4,IF(D183="cash",$R$5,0)))</f>
        <v>0</v>
      </c>
      <c r="D183">
        <f t="shared" ref="D183:D195" si="25">+F183</f>
        <v>0</v>
      </c>
      <c r="E183" t="str">
        <f t="shared" ref="E183:E196" si="26">+MID(F183,6,4)</f>
        <v/>
      </c>
      <c r="K183">
        <v>26711516</v>
      </c>
    </row>
    <row r="184" spans="1:14" x14ac:dyDescent="0.2">
      <c r="A184" t="s">
        <v>69</v>
      </c>
      <c r="B184" t="str">
        <f t="shared" ref="B184:B211" si="27">+A184&amp;""&amp;C184</f>
        <v>IL&amp;FS  Infrastructure Debt Fund Series 2A0</v>
      </c>
      <c r="C184">
        <f t="shared" si="24"/>
        <v>0</v>
      </c>
      <c r="D184" t="str">
        <f t="shared" si="25"/>
        <v>GHV HOSPITALITY INDIA PVT LTD_2A_150421</v>
      </c>
      <c r="E184" t="str">
        <f t="shared" si="26"/>
        <v>OSPI</v>
      </c>
      <c r="F184" t="s">
        <v>156</v>
      </c>
      <c r="G184">
        <v>220</v>
      </c>
      <c r="H184">
        <v>1000000</v>
      </c>
      <c r="I184">
        <v>220000000</v>
      </c>
      <c r="J184">
        <v>1000000</v>
      </c>
      <c r="K184">
        <v>220000000</v>
      </c>
      <c r="L184">
        <v>0</v>
      </c>
      <c r="M184">
        <v>0</v>
      </c>
      <c r="N184">
        <v>0.13109999999999999</v>
      </c>
    </row>
    <row r="185" spans="1:14" x14ac:dyDescent="0.2">
      <c r="A185" t="s">
        <v>69</v>
      </c>
      <c r="B185" t="str">
        <f t="shared" si="27"/>
        <v>IL&amp;FS  Infrastructure Debt Fund Series 2A0</v>
      </c>
      <c r="C185">
        <f t="shared" si="24"/>
        <v>0</v>
      </c>
      <c r="D185">
        <f t="shared" si="25"/>
        <v>0</v>
      </c>
      <c r="E185" t="str">
        <f t="shared" si="26"/>
        <v/>
      </c>
      <c r="K185">
        <v>0</v>
      </c>
    </row>
    <row r="186" spans="1:14" x14ac:dyDescent="0.2">
      <c r="A186" t="s">
        <v>69</v>
      </c>
      <c r="B186" t="str">
        <f t="shared" si="27"/>
        <v>IL&amp;FS  Infrastructure Debt Fund Series 2A0</v>
      </c>
      <c r="C186">
        <f t="shared" si="24"/>
        <v>0</v>
      </c>
      <c r="D186" t="str">
        <f t="shared" si="25"/>
        <v>Kanchanjunga Power Company Private Limited_31052029</v>
      </c>
      <c r="E186" t="str">
        <f t="shared" si="26"/>
        <v>anju</v>
      </c>
      <c r="F186" t="s">
        <v>157</v>
      </c>
      <c r="G186">
        <v>90</v>
      </c>
      <c r="H186">
        <v>1000000</v>
      </c>
      <c r="I186">
        <v>90000000</v>
      </c>
      <c r="J186">
        <v>1000000</v>
      </c>
      <c r="K186">
        <v>90000000</v>
      </c>
      <c r="L186">
        <v>0</v>
      </c>
      <c r="M186">
        <v>0</v>
      </c>
      <c r="N186">
        <v>5.3600000000000002E-2</v>
      </c>
    </row>
    <row r="187" spans="1:14" x14ac:dyDescent="0.2">
      <c r="A187" t="s">
        <v>69</v>
      </c>
      <c r="B187" t="str">
        <f t="shared" si="27"/>
        <v>IL&amp;FS  Infrastructure Debt Fund Series 2A0</v>
      </c>
      <c r="C187">
        <f t="shared" si="24"/>
        <v>0</v>
      </c>
      <c r="D187">
        <f t="shared" si="25"/>
        <v>0</v>
      </c>
      <c r="E187" t="str">
        <f t="shared" si="26"/>
        <v/>
      </c>
      <c r="K187">
        <v>0</v>
      </c>
    </row>
    <row r="188" spans="1:14" x14ac:dyDescent="0.2">
      <c r="A188" t="s">
        <v>69</v>
      </c>
      <c r="B188" t="str">
        <f t="shared" si="27"/>
        <v>IL&amp;FS  Infrastructure Debt Fund Series 2A0</v>
      </c>
      <c r="C188">
        <f t="shared" si="24"/>
        <v>0</v>
      </c>
      <c r="D188" t="str">
        <f t="shared" si="25"/>
        <v>10.70% Janaadhar private Limited 19.03.2023</v>
      </c>
      <c r="E188" t="str">
        <f t="shared" si="26"/>
        <v>% Ja</v>
      </c>
      <c r="F188" t="s">
        <v>158</v>
      </c>
      <c r="G188">
        <v>60</v>
      </c>
      <c r="H188">
        <v>1000000</v>
      </c>
      <c r="I188">
        <v>60000000</v>
      </c>
      <c r="J188">
        <v>1000000</v>
      </c>
      <c r="K188">
        <v>60000000</v>
      </c>
      <c r="L188">
        <v>0</v>
      </c>
      <c r="M188">
        <v>0</v>
      </c>
      <c r="N188">
        <v>3.5700000000000003E-2</v>
      </c>
    </row>
    <row r="189" spans="1:14" x14ac:dyDescent="0.2">
      <c r="A189" t="s">
        <v>69</v>
      </c>
      <c r="B189" t="str">
        <f t="shared" si="27"/>
        <v>IL&amp;FS  Infrastructure Debt Fund Series 2A0</v>
      </c>
      <c r="C189">
        <f t="shared" si="24"/>
        <v>0</v>
      </c>
      <c r="D189">
        <f t="shared" si="25"/>
        <v>0</v>
      </c>
      <c r="E189" t="str">
        <f t="shared" si="26"/>
        <v/>
      </c>
      <c r="K189">
        <v>0</v>
      </c>
    </row>
    <row r="190" spans="1:14" x14ac:dyDescent="0.2">
      <c r="A190" t="s">
        <v>69</v>
      </c>
      <c r="B190" t="str">
        <f t="shared" si="27"/>
        <v>IL&amp;FS  Infrastructure Debt Fund Series 2A0</v>
      </c>
      <c r="C190">
        <f t="shared" si="24"/>
        <v>0</v>
      </c>
      <c r="D190" t="str">
        <f t="shared" si="25"/>
        <v>13.50% Janaadhar private Limited 19.03.2023</v>
      </c>
      <c r="E190" t="str">
        <f t="shared" si="26"/>
        <v>% Ja</v>
      </c>
      <c r="F190" t="s">
        <v>159</v>
      </c>
      <c r="G190">
        <v>25</v>
      </c>
      <c r="H190">
        <v>1000000</v>
      </c>
      <c r="I190">
        <v>25000000</v>
      </c>
      <c r="J190">
        <v>1000000</v>
      </c>
      <c r="K190">
        <v>25000000</v>
      </c>
      <c r="L190">
        <v>0</v>
      </c>
      <c r="M190">
        <v>0</v>
      </c>
      <c r="N190">
        <v>1.49E-2</v>
      </c>
    </row>
    <row r="191" spans="1:14" x14ac:dyDescent="0.2">
      <c r="A191" t="s">
        <v>69</v>
      </c>
      <c r="B191" t="str">
        <f t="shared" si="27"/>
        <v>IL&amp;FS  Infrastructure Debt Fund Series 2A0</v>
      </c>
      <c r="C191">
        <f t="shared" si="24"/>
        <v>0</v>
      </c>
      <c r="D191">
        <f t="shared" si="25"/>
        <v>0</v>
      </c>
      <c r="E191" t="str">
        <f t="shared" si="26"/>
        <v/>
      </c>
      <c r="K191">
        <v>0</v>
      </c>
    </row>
    <row r="192" spans="1:14" x14ac:dyDescent="0.2">
      <c r="A192" t="s">
        <v>69</v>
      </c>
      <c r="B192" t="str">
        <f t="shared" si="27"/>
        <v>IL&amp;FS  Infrastructure Debt Fund Series 2A0</v>
      </c>
      <c r="C192">
        <f t="shared" si="24"/>
        <v>0</v>
      </c>
      <c r="D192" t="str">
        <f t="shared" si="25"/>
        <v>Kaynes Technology India Private Limited</v>
      </c>
      <c r="E192" t="str">
        <f t="shared" si="26"/>
        <v>s Te</v>
      </c>
      <c r="F192" t="s">
        <v>72</v>
      </c>
      <c r="G192">
        <v>200</v>
      </c>
      <c r="H192">
        <v>100000</v>
      </c>
      <c r="I192">
        <v>20000000</v>
      </c>
      <c r="J192">
        <v>100000</v>
      </c>
      <c r="K192">
        <v>20000000</v>
      </c>
      <c r="L192">
        <v>0</v>
      </c>
      <c r="M192">
        <v>0</v>
      </c>
      <c r="N192">
        <v>1.1900000000000001E-2</v>
      </c>
    </row>
    <row r="193" spans="1:14" x14ac:dyDescent="0.2">
      <c r="A193" t="s">
        <v>69</v>
      </c>
      <c r="B193" t="str">
        <f t="shared" si="27"/>
        <v>IL&amp;FS  Infrastructure Debt Fund Series 2A0</v>
      </c>
      <c r="C193">
        <f t="shared" si="24"/>
        <v>0</v>
      </c>
      <c r="D193">
        <f t="shared" si="25"/>
        <v>0</v>
      </c>
      <c r="E193" t="str">
        <f t="shared" si="26"/>
        <v/>
      </c>
      <c r="K193">
        <v>0</v>
      </c>
    </row>
    <row r="194" spans="1:14" x14ac:dyDescent="0.2">
      <c r="A194" t="s">
        <v>69</v>
      </c>
      <c r="B194" t="str">
        <f t="shared" si="27"/>
        <v>IL&amp;FS  Infrastructure Debt Fund Series 2A0</v>
      </c>
      <c r="C194">
        <f t="shared" si="24"/>
        <v>0</v>
      </c>
      <c r="D194" t="str">
        <f t="shared" si="25"/>
        <v>Clean Max Enviro Energy Solutions Private Limited</v>
      </c>
      <c r="E194" t="str">
        <f t="shared" si="26"/>
        <v xml:space="preserve"> Max</v>
      </c>
      <c r="F194" t="s">
        <v>13</v>
      </c>
      <c r="G194">
        <v>14</v>
      </c>
      <c r="H194">
        <v>1000000</v>
      </c>
      <c r="I194">
        <v>14000000</v>
      </c>
      <c r="J194">
        <v>1000000</v>
      </c>
      <c r="K194">
        <v>14000000</v>
      </c>
      <c r="L194">
        <v>0</v>
      </c>
      <c r="M194">
        <v>0</v>
      </c>
      <c r="N194">
        <v>8.3000000000000001E-3</v>
      </c>
    </row>
    <row r="195" spans="1:14" x14ac:dyDescent="0.2">
      <c r="A195" t="s">
        <v>69</v>
      </c>
      <c r="B195" t="str">
        <f t="shared" si="27"/>
        <v>IL&amp;FS  Infrastructure Debt Fund Series 2A0</v>
      </c>
      <c r="C195">
        <f t="shared" si="24"/>
        <v>0</v>
      </c>
      <c r="D195">
        <f t="shared" si="25"/>
        <v>0</v>
      </c>
      <c r="E195" t="str">
        <f t="shared" si="26"/>
        <v/>
      </c>
      <c r="K195">
        <v>0</v>
      </c>
    </row>
    <row r="196" spans="1:14" x14ac:dyDescent="0.2">
      <c r="A196" t="s">
        <v>69</v>
      </c>
      <c r="B196" t="str">
        <f t="shared" si="27"/>
        <v>IL&amp;FS  Infrastructure Debt Fund Series 2A0</v>
      </c>
      <c r="C196">
        <f t="shared" si="24"/>
        <v>0</v>
      </c>
      <c r="D196" t="str">
        <f t="shared" ref="D196:D234" si="28">+F196</f>
        <v>Bhilangana Hydro Power Limited_310326</v>
      </c>
      <c r="E196" t="str">
        <f t="shared" si="26"/>
        <v>ngan</v>
      </c>
      <c r="F196" t="s">
        <v>115</v>
      </c>
      <c r="G196">
        <v>11</v>
      </c>
      <c r="H196">
        <v>1000000</v>
      </c>
      <c r="I196">
        <v>11000000</v>
      </c>
      <c r="J196">
        <v>1000000</v>
      </c>
      <c r="K196">
        <v>11000000</v>
      </c>
      <c r="L196">
        <v>0</v>
      </c>
      <c r="M196">
        <v>0</v>
      </c>
      <c r="N196">
        <v>6.6E-3</v>
      </c>
    </row>
    <row r="197" spans="1:14" x14ac:dyDescent="0.2">
      <c r="A197" t="s">
        <v>69</v>
      </c>
      <c r="B197" t="str">
        <f t="shared" si="27"/>
        <v>IL&amp;FS  Infrastructure Debt Fund Series 2A0</v>
      </c>
      <c r="C197">
        <f t="shared" si="24"/>
        <v>0</v>
      </c>
      <c r="D197">
        <f t="shared" si="28"/>
        <v>0</v>
      </c>
      <c r="E197" t="str">
        <f t="shared" ref="E197:E234" si="29">+MID(F197,6,4)</f>
        <v/>
      </c>
      <c r="K197">
        <v>0</v>
      </c>
    </row>
    <row r="198" spans="1:14" x14ac:dyDescent="0.2">
      <c r="A198" t="s">
        <v>69</v>
      </c>
      <c r="B198" t="str">
        <f t="shared" si="27"/>
        <v>IL&amp;FS  Infrastructure Debt Fund Series 2A0</v>
      </c>
      <c r="C198">
        <f t="shared" si="24"/>
        <v>0</v>
      </c>
      <c r="D198" t="str">
        <f t="shared" si="28"/>
        <v>ADPL_26_SEP_2021</v>
      </c>
      <c r="E198" t="str">
        <f t="shared" si="29"/>
        <v>26_S</v>
      </c>
      <c r="F198" t="s">
        <v>113</v>
      </c>
      <c r="G198">
        <v>11000</v>
      </c>
      <c r="H198">
        <v>1000</v>
      </c>
      <c r="I198">
        <v>11000000</v>
      </c>
      <c r="J198">
        <v>1000</v>
      </c>
      <c r="K198">
        <v>11000000</v>
      </c>
      <c r="L198">
        <v>0</v>
      </c>
      <c r="M198">
        <v>0</v>
      </c>
      <c r="N198">
        <v>6.6E-3</v>
      </c>
    </row>
    <row r="199" spans="1:14" x14ac:dyDescent="0.2">
      <c r="A199" t="s">
        <v>69</v>
      </c>
      <c r="B199" t="str">
        <f t="shared" si="27"/>
        <v>IL&amp;FS  Infrastructure Debt Fund Series 2A0</v>
      </c>
      <c r="C199">
        <f t="shared" si="24"/>
        <v>0</v>
      </c>
      <c r="D199">
        <f t="shared" si="28"/>
        <v>0</v>
      </c>
      <c r="E199" t="str">
        <f t="shared" si="29"/>
        <v/>
      </c>
      <c r="K199">
        <v>0</v>
      </c>
    </row>
    <row r="200" spans="1:14" x14ac:dyDescent="0.2">
      <c r="A200" t="s">
        <v>69</v>
      </c>
      <c r="B200" t="str">
        <f t="shared" si="27"/>
        <v>IL&amp;FS  Infrastructure Debt Fund Series 2A0</v>
      </c>
      <c r="C200">
        <f t="shared" si="24"/>
        <v>0</v>
      </c>
      <c r="D200" t="str">
        <f t="shared" si="28"/>
        <v>Bhilangana Hydro Power Limited_310330</v>
      </c>
      <c r="E200" t="str">
        <f t="shared" si="29"/>
        <v>ngan</v>
      </c>
      <c r="F200" t="s">
        <v>137</v>
      </c>
      <c r="G200">
        <v>8</v>
      </c>
      <c r="H200">
        <v>1000000</v>
      </c>
      <c r="I200">
        <v>8000000</v>
      </c>
      <c r="J200">
        <v>1000000</v>
      </c>
      <c r="K200">
        <v>8000000</v>
      </c>
      <c r="L200">
        <v>0</v>
      </c>
      <c r="M200">
        <v>0</v>
      </c>
      <c r="N200">
        <v>4.7999999999999996E-3</v>
      </c>
    </row>
    <row r="201" spans="1:14" x14ac:dyDescent="0.2">
      <c r="A201" t="s">
        <v>69</v>
      </c>
      <c r="B201" t="str">
        <f t="shared" si="27"/>
        <v>IL&amp;FS  Infrastructure Debt Fund Series 2A0</v>
      </c>
      <c r="C201">
        <f t="shared" si="24"/>
        <v>0</v>
      </c>
      <c r="D201">
        <f t="shared" si="28"/>
        <v>0</v>
      </c>
      <c r="E201" t="str">
        <f t="shared" si="29"/>
        <v/>
      </c>
      <c r="K201">
        <v>0</v>
      </c>
    </row>
    <row r="202" spans="1:14" x14ac:dyDescent="0.2">
      <c r="A202" t="s">
        <v>69</v>
      </c>
      <c r="B202" t="str">
        <f t="shared" si="27"/>
        <v>IL&amp;FS  Infrastructure Debt Fund Series 2A0</v>
      </c>
      <c r="C202">
        <f t="shared" si="24"/>
        <v>0</v>
      </c>
      <c r="D202" t="str">
        <f t="shared" si="28"/>
        <v>Bhilangana Hydro Power Limited_310324</v>
      </c>
      <c r="E202" t="str">
        <f t="shared" si="29"/>
        <v>ngan</v>
      </c>
      <c r="F202" t="s">
        <v>135</v>
      </c>
      <c r="G202">
        <v>8</v>
      </c>
      <c r="H202">
        <v>1000000</v>
      </c>
      <c r="I202">
        <v>8000000</v>
      </c>
      <c r="J202">
        <v>1000000</v>
      </c>
      <c r="K202">
        <v>8000000</v>
      </c>
      <c r="L202">
        <v>0</v>
      </c>
      <c r="M202">
        <v>0</v>
      </c>
      <c r="N202">
        <v>4.7999999999999996E-3</v>
      </c>
    </row>
    <row r="203" spans="1:14" x14ac:dyDescent="0.2">
      <c r="A203" t="s">
        <v>69</v>
      </c>
      <c r="B203" t="str">
        <f t="shared" si="27"/>
        <v>IL&amp;FS  Infrastructure Debt Fund Series 2A0</v>
      </c>
      <c r="C203">
        <f t="shared" si="24"/>
        <v>0</v>
      </c>
      <c r="D203">
        <f t="shared" si="28"/>
        <v>0</v>
      </c>
      <c r="E203" t="str">
        <f t="shared" si="29"/>
        <v/>
      </c>
      <c r="K203">
        <v>0</v>
      </c>
    </row>
    <row r="204" spans="1:14" x14ac:dyDescent="0.2">
      <c r="A204" t="s">
        <v>69</v>
      </c>
      <c r="B204" t="str">
        <f t="shared" si="27"/>
        <v>IL&amp;FS  Infrastructure Debt Fund Series 2A0</v>
      </c>
      <c r="C204">
        <f t="shared" si="24"/>
        <v>0</v>
      </c>
      <c r="D204" t="str">
        <f t="shared" si="28"/>
        <v>Williamson Magor &amp; Co. Limited</v>
      </c>
      <c r="E204" t="str">
        <f t="shared" si="29"/>
        <v>amso</v>
      </c>
      <c r="F204" t="s">
        <v>55</v>
      </c>
      <c r="G204">
        <v>7</v>
      </c>
      <c r="H204">
        <v>1000000</v>
      </c>
      <c r="I204">
        <v>7000000</v>
      </c>
      <c r="J204">
        <v>1000000</v>
      </c>
      <c r="K204">
        <v>7000000</v>
      </c>
      <c r="L204">
        <v>0</v>
      </c>
      <c r="M204">
        <v>0</v>
      </c>
      <c r="N204">
        <v>4.1999999999999997E-3</v>
      </c>
    </row>
    <row r="205" spans="1:14" x14ac:dyDescent="0.2">
      <c r="A205" t="s">
        <v>69</v>
      </c>
      <c r="B205" t="str">
        <f t="shared" si="27"/>
        <v>IL&amp;FS  Infrastructure Debt Fund Series 2A0</v>
      </c>
      <c r="C205">
        <f t="shared" si="24"/>
        <v>0</v>
      </c>
      <c r="D205">
        <f t="shared" si="28"/>
        <v>0</v>
      </c>
      <c r="E205" t="str">
        <f t="shared" si="29"/>
        <v/>
      </c>
      <c r="K205">
        <v>0</v>
      </c>
    </row>
    <row r="206" spans="1:14" x14ac:dyDescent="0.2">
      <c r="A206" t="s">
        <v>69</v>
      </c>
      <c r="B206" t="str">
        <f t="shared" si="27"/>
        <v>IL&amp;FS  Infrastructure Debt Fund Series 2A0</v>
      </c>
      <c r="C206">
        <f t="shared" si="24"/>
        <v>0</v>
      </c>
      <c r="D206" t="str">
        <f t="shared" si="28"/>
        <v>10.80_AMRI Hospitals Ltd_30092020</v>
      </c>
      <c r="E206" t="str">
        <f t="shared" si="29"/>
        <v>_AMR</v>
      </c>
      <c r="F206" t="s">
        <v>160</v>
      </c>
      <c r="G206">
        <v>6</v>
      </c>
      <c r="H206">
        <v>998924.73</v>
      </c>
      <c r="I206">
        <v>5993548.3870000001</v>
      </c>
      <c r="J206">
        <v>998924.73120000004</v>
      </c>
      <c r="K206">
        <v>5993548.3899999997</v>
      </c>
      <c r="L206">
        <v>0</v>
      </c>
      <c r="M206">
        <v>0</v>
      </c>
      <c r="N206">
        <v>3.5999999999999999E-3</v>
      </c>
    </row>
    <row r="207" spans="1:14" x14ac:dyDescent="0.2">
      <c r="A207" t="s">
        <v>69</v>
      </c>
      <c r="B207" t="str">
        <f t="shared" si="27"/>
        <v>IL&amp;FS  Infrastructure Debt Fund Series 2A0</v>
      </c>
      <c r="C207">
        <f t="shared" si="24"/>
        <v>0</v>
      </c>
      <c r="D207">
        <f t="shared" si="28"/>
        <v>0</v>
      </c>
      <c r="E207" t="str">
        <f t="shared" si="29"/>
        <v/>
      </c>
      <c r="K207">
        <v>-3735</v>
      </c>
    </row>
    <row r="208" spans="1:14" x14ac:dyDescent="0.2">
      <c r="A208" t="s">
        <v>69</v>
      </c>
      <c r="B208" t="str">
        <f t="shared" si="27"/>
        <v>IL&amp;FS  Infrastructure Debt Fund Series 2A0</v>
      </c>
      <c r="C208">
        <f t="shared" si="24"/>
        <v>0</v>
      </c>
      <c r="D208" t="str">
        <f t="shared" si="28"/>
        <v>Babcock Borsig Limited_2A_31032023</v>
      </c>
      <c r="E208" t="str">
        <f t="shared" si="29"/>
        <v>ck B</v>
      </c>
      <c r="F208" t="s">
        <v>161</v>
      </c>
      <c r="G208">
        <v>5</v>
      </c>
      <c r="H208">
        <v>1000000</v>
      </c>
      <c r="I208">
        <v>5000000</v>
      </c>
      <c r="J208">
        <v>1000000</v>
      </c>
      <c r="K208">
        <v>5000000</v>
      </c>
      <c r="L208">
        <v>0</v>
      </c>
      <c r="M208">
        <v>0</v>
      </c>
      <c r="N208">
        <v>3.2000000000000002E-3</v>
      </c>
    </row>
    <row r="209" spans="1:14" x14ac:dyDescent="0.2">
      <c r="A209" t="s">
        <v>69</v>
      </c>
      <c r="B209" t="str">
        <f t="shared" si="27"/>
        <v>IL&amp;FS  Infrastructure Debt Fund Series 2A0</v>
      </c>
      <c r="C209">
        <f t="shared" si="24"/>
        <v>0</v>
      </c>
      <c r="D209">
        <f t="shared" si="28"/>
        <v>0</v>
      </c>
      <c r="E209" t="str">
        <f t="shared" si="29"/>
        <v/>
      </c>
      <c r="K209">
        <v>392423</v>
      </c>
    </row>
    <row r="210" spans="1:14" x14ac:dyDescent="0.2">
      <c r="A210" t="s">
        <v>69</v>
      </c>
      <c r="B210" t="str">
        <f t="shared" si="27"/>
        <v>IL&amp;FS  Infrastructure Debt Fund Series 2A0</v>
      </c>
      <c r="C210">
        <f t="shared" si="24"/>
        <v>0</v>
      </c>
      <c r="D210" t="str">
        <f t="shared" si="28"/>
        <v>ADPL_Interscheme_1A_31032019</v>
      </c>
      <c r="E210" t="str">
        <f t="shared" si="29"/>
        <v>Inte</v>
      </c>
      <c r="F210" t="s">
        <v>118</v>
      </c>
      <c r="G210">
        <v>5000</v>
      </c>
      <c r="H210">
        <v>1000</v>
      </c>
      <c r="I210">
        <v>5000000</v>
      </c>
      <c r="J210">
        <v>1000</v>
      </c>
      <c r="K210">
        <v>5000000</v>
      </c>
      <c r="L210">
        <v>0</v>
      </c>
      <c r="M210">
        <v>0</v>
      </c>
      <c r="N210">
        <v>3.0000000000000001E-3</v>
      </c>
    </row>
    <row r="211" spans="1:14" x14ac:dyDescent="0.2">
      <c r="A211" t="s">
        <v>69</v>
      </c>
      <c r="B211" t="str">
        <f t="shared" si="27"/>
        <v>IL&amp;FS  Infrastructure Debt Fund Series 2A0</v>
      </c>
      <c r="C211">
        <f t="shared" si="24"/>
        <v>0</v>
      </c>
      <c r="D211">
        <f t="shared" si="28"/>
        <v>0</v>
      </c>
      <c r="E211" t="str">
        <f t="shared" si="29"/>
        <v/>
      </c>
      <c r="K211">
        <v>0</v>
      </c>
    </row>
    <row r="212" spans="1:14" x14ac:dyDescent="0.2">
      <c r="A212" t="s">
        <v>69</v>
      </c>
      <c r="B212" t="str">
        <f t="shared" ref="B212:B235" si="30">+A212&amp;""&amp;C212</f>
        <v>IL&amp;FS  Infrastructure Debt Fund Series 2A0</v>
      </c>
      <c r="C212">
        <f t="shared" ref="C212:C234" si="31">+IF(E212="CBLO",$R$3,IF(E212="Marg",$R$4,IF(D212="cash",$R$5,0)))</f>
        <v>0</v>
      </c>
      <c r="D212">
        <f t="shared" si="28"/>
        <v>0</v>
      </c>
      <c r="E212" t="str">
        <f t="shared" si="29"/>
        <v/>
      </c>
      <c r="I212">
        <v>1161993548.3870001</v>
      </c>
      <c r="K212">
        <v>1305684579.75</v>
      </c>
      <c r="L212">
        <v>0</v>
      </c>
      <c r="M212">
        <v>0</v>
      </c>
      <c r="N212">
        <v>0.77790000000000004</v>
      </c>
    </row>
    <row r="213" spans="1:14" x14ac:dyDescent="0.2">
      <c r="A213" t="s">
        <v>69</v>
      </c>
      <c r="B213" t="str">
        <f t="shared" si="30"/>
        <v>IL&amp;FS  Infrastructure Debt Fund Series 2A0</v>
      </c>
      <c r="C213">
        <f t="shared" si="31"/>
        <v>0</v>
      </c>
      <c r="D213" t="str">
        <f t="shared" si="28"/>
        <v>Fixed Deposit</v>
      </c>
      <c r="E213" t="str">
        <f t="shared" si="29"/>
        <v xml:space="preserve"> Dep</v>
      </c>
      <c r="F213" t="s">
        <v>119</v>
      </c>
    </row>
    <row r="214" spans="1:14" x14ac:dyDescent="0.2">
      <c r="A214" t="s">
        <v>69</v>
      </c>
      <c r="B214" t="str">
        <f t="shared" si="30"/>
        <v>IL&amp;FS  Infrastructure Debt Fund Series 2ACBLO Margin</v>
      </c>
      <c r="C214" t="str">
        <f t="shared" si="31"/>
        <v>CBLO Margin</v>
      </c>
      <c r="D214" t="str">
        <f t="shared" si="28"/>
        <v>CBLO_MARGIN_260319</v>
      </c>
      <c r="E214" t="str">
        <f t="shared" si="29"/>
        <v>MARG</v>
      </c>
      <c r="F214" t="s">
        <v>210</v>
      </c>
      <c r="G214">
        <v>15000000</v>
      </c>
      <c r="H214">
        <v>1</v>
      </c>
      <c r="I214">
        <v>15000000</v>
      </c>
      <c r="J214">
        <v>1</v>
      </c>
      <c r="K214">
        <v>15000000</v>
      </c>
      <c r="L214">
        <v>0</v>
      </c>
      <c r="M214">
        <v>0</v>
      </c>
      <c r="N214">
        <v>8.8999999999999999E-3</v>
      </c>
    </row>
    <row r="215" spans="1:14" x14ac:dyDescent="0.2">
      <c r="A215" t="s">
        <v>69</v>
      </c>
      <c r="B215" t="str">
        <f t="shared" si="30"/>
        <v>IL&amp;FS  Infrastructure Debt Fund Series 2ACBLO Margin</v>
      </c>
      <c r="C215" t="str">
        <f t="shared" si="31"/>
        <v>CBLO Margin</v>
      </c>
      <c r="D215" t="str">
        <f t="shared" si="28"/>
        <v>CBLO_Margin_04122017</v>
      </c>
      <c r="E215" t="str">
        <f t="shared" si="29"/>
        <v>Marg</v>
      </c>
      <c r="F215" t="s">
        <v>120</v>
      </c>
      <c r="G215">
        <v>450000</v>
      </c>
      <c r="H215">
        <v>1</v>
      </c>
      <c r="I215">
        <v>450000</v>
      </c>
      <c r="J215">
        <v>1</v>
      </c>
      <c r="K215">
        <v>450000</v>
      </c>
      <c r="L215">
        <v>0</v>
      </c>
      <c r="M215">
        <v>0</v>
      </c>
      <c r="N215">
        <v>2.9999999999999997E-4</v>
      </c>
    </row>
    <row r="216" spans="1:14" x14ac:dyDescent="0.2">
      <c r="A216" t="s">
        <v>69</v>
      </c>
      <c r="B216" t="str">
        <f t="shared" si="30"/>
        <v>IL&amp;FS  Infrastructure Debt Fund Series 2A0</v>
      </c>
      <c r="C216">
        <f t="shared" si="31"/>
        <v>0</v>
      </c>
      <c r="D216">
        <f t="shared" si="28"/>
        <v>0</v>
      </c>
      <c r="E216" t="str">
        <f t="shared" si="29"/>
        <v/>
      </c>
      <c r="K216">
        <v>0</v>
      </c>
    </row>
    <row r="217" spans="1:14" x14ac:dyDescent="0.2">
      <c r="A217" t="s">
        <v>69</v>
      </c>
      <c r="B217" t="str">
        <f t="shared" si="30"/>
        <v>IL&amp;FS  Infrastructure Debt Fund Series 2A0</v>
      </c>
      <c r="C217">
        <f t="shared" si="31"/>
        <v>0</v>
      </c>
      <c r="D217">
        <f t="shared" si="28"/>
        <v>0</v>
      </c>
      <c r="E217" t="str">
        <f t="shared" si="29"/>
        <v/>
      </c>
      <c r="I217">
        <v>15450000</v>
      </c>
      <c r="K217">
        <v>15450000</v>
      </c>
      <c r="L217">
        <v>0</v>
      </c>
      <c r="M217">
        <v>0</v>
      </c>
      <c r="N217">
        <v>9.1999999999999998E-3</v>
      </c>
    </row>
    <row r="218" spans="1:14" x14ac:dyDescent="0.2">
      <c r="A218" t="s">
        <v>69</v>
      </c>
      <c r="B218" t="str">
        <f t="shared" si="30"/>
        <v>IL&amp;FS  Infrastructure Debt Fund Series 2A0</v>
      </c>
      <c r="C218">
        <f t="shared" si="31"/>
        <v>0</v>
      </c>
      <c r="D218" t="str">
        <f t="shared" si="28"/>
        <v>Money Market Discounted</v>
      </c>
      <c r="E218" t="str">
        <f t="shared" si="29"/>
        <v xml:space="preserve"> Mar</v>
      </c>
      <c r="F218" t="s">
        <v>121</v>
      </c>
    </row>
    <row r="219" spans="1:14" x14ac:dyDescent="0.2">
      <c r="A219" t="s">
        <v>69</v>
      </c>
      <c r="B219" t="str">
        <f t="shared" si="30"/>
        <v>IL&amp;FS  Infrastructure Debt Fund Series 2ACollateralised Borrowing &amp; Lending Obligation (CBLO)</v>
      </c>
      <c r="C219" t="str">
        <f t="shared" si="31"/>
        <v>Collateralised Borrowing &amp; Lending Obligation (CBLO)</v>
      </c>
      <c r="D219" t="str">
        <f t="shared" si="28"/>
        <v>6.80.CBLO_2A02042019</v>
      </c>
      <c r="E219" t="str">
        <f t="shared" si="29"/>
        <v>CBLO</v>
      </c>
      <c r="F219" t="s">
        <v>215</v>
      </c>
      <c r="G219">
        <v>1</v>
      </c>
      <c r="H219">
        <v>349695336.99000001</v>
      </c>
      <c r="I219">
        <v>349695336.99000001</v>
      </c>
      <c r="J219">
        <v>349695336.99000001</v>
      </c>
      <c r="K219">
        <v>349695336.99000001</v>
      </c>
      <c r="L219">
        <v>0</v>
      </c>
      <c r="M219">
        <v>0</v>
      </c>
      <c r="N219">
        <v>0.20830000000000001</v>
      </c>
    </row>
    <row r="220" spans="1:14" x14ac:dyDescent="0.2">
      <c r="A220" t="s">
        <v>69</v>
      </c>
      <c r="B220" t="str">
        <f t="shared" si="30"/>
        <v>IL&amp;FS  Infrastructure Debt Fund Series 2A0</v>
      </c>
      <c r="C220">
        <f t="shared" si="31"/>
        <v>0</v>
      </c>
      <c r="D220">
        <f t="shared" si="28"/>
        <v>0</v>
      </c>
      <c r="E220" t="str">
        <f t="shared" si="29"/>
        <v/>
      </c>
      <c r="I220">
        <v>349695336.99000001</v>
      </c>
      <c r="K220">
        <v>349695336.99000001</v>
      </c>
      <c r="L220">
        <v>0</v>
      </c>
      <c r="M220">
        <v>0</v>
      </c>
      <c r="N220">
        <v>0.20830000000000001</v>
      </c>
    </row>
    <row r="221" spans="1:14" x14ac:dyDescent="0.2">
      <c r="A221" t="s">
        <v>69</v>
      </c>
      <c r="B221" t="str">
        <f t="shared" si="30"/>
        <v>IL&amp;FS  Infrastructure Debt Fund Series 2A0</v>
      </c>
      <c r="C221">
        <f t="shared" si="31"/>
        <v>0</v>
      </c>
      <c r="D221" t="str">
        <f t="shared" si="28"/>
        <v>Cash / Bank</v>
      </c>
      <c r="E221" t="str">
        <f t="shared" si="29"/>
        <v>/ Ba</v>
      </c>
      <c r="F221" t="s">
        <v>122</v>
      </c>
    </row>
    <row r="222" spans="1:14" x14ac:dyDescent="0.2">
      <c r="A222" t="s">
        <v>69</v>
      </c>
      <c r="B222" t="str">
        <f t="shared" si="30"/>
        <v>IL&amp;FS  Infrastructure Debt Fund Series 2ACash &amp; Cash Equivalents</v>
      </c>
      <c r="C222" t="str">
        <f t="shared" si="31"/>
        <v>Cash &amp; Cash Equivalents</v>
      </c>
      <c r="D222" t="str">
        <f t="shared" si="28"/>
        <v>CASH</v>
      </c>
      <c r="E222" t="str">
        <f t="shared" si="29"/>
        <v/>
      </c>
      <c r="F222" t="s">
        <v>123</v>
      </c>
      <c r="G222">
        <v>13613566.532</v>
      </c>
      <c r="H222">
        <v>1</v>
      </c>
      <c r="I222">
        <v>13613566.532</v>
      </c>
      <c r="J222">
        <v>1</v>
      </c>
      <c r="K222">
        <v>13613566.529999999</v>
      </c>
      <c r="L222">
        <v>0</v>
      </c>
      <c r="M222">
        <v>0</v>
      </c>
      <c r="N222">
        <v>8.0999999999999996E-3</v>
      </c>
    </row>
    <row r="223" spans="1:14" x14ac:dyDescent="0.2">
      <c r="A223" t="s">
        <v>69</v>
      </c>
      <c r="B223" t="str">
        <f t="shared" si="30"/>
        <v>IL&amp;FS  Infrastructure Debt Fund Series 2A0</v>
      </c>
      <c r="C223">
        <f t="shared" si="31"/>
        <v>0</v>
      </c>
      <c r="D223" t="str">
        <f t="shared" si="28"/>
        <v>CASH Rec/Payable</v>
      </c>
      <c r="E223" t="str">
        <f t="shared" si="29"/>
        <v>Rec/</v>
      </c>
      <c r="F223" t="s">
        <v>124</v>
      </c>
      <c r="G223">
        <v>-5903806.9330000002</v>
      </c>
      <c r="H223">
        <v>1</v>
      </c>
      <c r="I223">
        <v>-5903806.9330000002</v>
      </c>
      <c r="J223">
        <v>1</v>
      </c>
      <c r="K223">
        <v>-5903806.9299999997</v>
      </c>
      <c r="L223">
        <v>0</v>
      </c>
      <c r="M223">
        <v>0</v>
      </c>
      <c r="N223">
        <v>-3.5000000000000001E-3</v>
      </c>
    </row>
    <row r="224" spans="1:14" x14ac:dyDescent="0.2">
      <c r="A224" t="s">
        <v>69</v>
      </c>
      <c r="B224" t="str">
        <f t="shared" si="30"/>
        <v>IL&amp;FS  Infrastructure Debt Fund Series 2A0</v>
      </c>
      <c r="C224">
        <f t="shared" si="31"/>
        <v>0</v>
      </c>
      <c r="D224">
        <f t="shared" si="28"/>
        <v>0</v>
      </c>
      <c r="E224" t="str">
        <f t="shared" si="29"/>
        <v/>
      </c>
      <c r="I224">
        <v>7709759.5980000002</v>
      </c>
      <c r="K224">
        <v>7709759.5999999996</v>
      </c>
      <c r="L224">
        <v>0</v>
      </c>
      <c r="M224">
        <v>0</v>
      </c>
      <c r="N224">
        <v>4.5999999999999999E-3</v>
      </c>
    </row>
    <row r="225" spans="1:14" x14ac:dyDescent="0.2">
      <c r="A225" t="s">
        <v>69</v>
      </c>
      <c r="B225" t="str">
        <f t="shared" si="30"/>
        <v>IL&amp;FS  Infrastructure Debt Fund Series 2A0</v>
      </c>
      <c r="C225">
        <f t="shared" si="31"/>
        <v>0</v>
      </c>
      <c r="D225" t="str">
        <f t="shared" si="28"/>
        <v>Other Assets</v>
      </c>
      <c r="E225" t="str">
        <f t="shared" si="29"/>
        <v xml:space="preserve"> Ass</v>
      </c>
      <c r="F225" t="s">
        <v>125</v>
      </c>
    </row>
    <row r="226" spans="1:14" x14ac:dyDescent="0.2">
      <c r="A226" t="s">
        <v>69</v>
      </c>
      <c r="B226" t="str">
        <f t="shared" si="30"/>
        <v>IL&amp;FS  Infrastructure Debt Fund Series 2A0</v>
      </c>
      <c r="C226">
        <f t="shared" si="31"/>
        <v>0</v>
      </c>
      <c r="D226" t="str">
        <f t="shared" si="28"/>
        <v>Other Liabilities and Assets</v>
      </c>
      <c r="E226" t="str">
        <f t="shared" si="29"/>
        <v xml:space="preserve"> Lia</v>
      </c>
      <c r="F226" t="s">
        <v>126</v>
      </c>
      <c r="G226">
        <v>-3.0000000000000001E-3</v>
      </c>
      <c r="H226">
        <v>1</v>
      </c>
      <c r="I226">
        <v>-3.0000000000000001E-3</v>
      </c>
      <c r="J226">
        <v>1</v>
      </c>
      <c r="K226">
        <v>0</v>
      </c>
      <c r="L226">
        <v>0</v>
      </c>
      <c r="M226">
        <v>0</v>
      </c>
      <c r="N226">
        <v>0</v>
      </c>
    </row>
    <row r="227" spans="1:14" x14ac:dyDescent="0.2">
      <c r="A227" t="s">
        <v>69</v>
      </c>
      <c r="B227" t="str">
        <f t="shared" si="30"/>
        <v>IL&amp;FS  Infrastructure Debt Fund Series 2A0</v>
      </c>
      <c r="C227">
        <f t="shared" si="31"/>
        <v>0</v>
      </c>
      <c r="D227">
        <f t="shared" si="28"/>
        <v>0</v>
      </c>
      <c r="E227" t="str">
        <f t="shared" si="29"/>
        <v/>
      </c>
      <c r="I227">
        <v>-3.0000000000000001E-3</v>
      </c>
      <c r="K227">
        <v>0</v>
      </c>
      <c r="L227">
        <v>0</v>
      </c>
      <c r="M227">
        <v>0</v>
      </c>
      <c r="N227">
        <v>0</v>
      </c>
    </row>
    <row r="228" spans="1:14" x14ac:dyDescent="0.2">
      <c r="A228" t="s">
        <v>69</v>
      </c>
      <c r="B228" t="str">
        <f t="shared" si="30"/>
        <v>IL&amp;FS  Infrastructure Debt Fund Series 2A0</v>
      </c>
      <c r="C228">
        <f t="shared" si="31"/>
        <v>0</v>
      </c>
      <c r="D228">
        <f t="shared" si="28"/>
        <v>0</v>
      </c>
      <c r="E228" t="str">
        <f t="shared" si="29"/>
        <v/>
      </c>
      <c r="I228">
        <v>1534848644.9719999</v>
      </c>
      <c r="K228">
        <v>1678539676.3499999</v>
      </c>
      <c r="L228">
        <v>0</v>
      </c>
      <c r="M228">
        <v>0</v>
      </c>
      <c r="N228">
        <v>1</v>
      </c>
    </row>
    <row r="229" spans="1:14" x14ac:dyDescent="0.2">
      <c r="A229" t="s">
        <v>74</v>
      </c>
      <c r="B229" t="str">
        <f t="shared" si="30"/>
        <v>IL&amp;FS  Infrastructure Debt Fund Series 2B0</v>
      </c>
      <c r="C229">
        <f t="shared" si="31"/>
        <v>0</v>
      </c>
      <c r="D229" t="str">
        <f t="shared" si="28"/>
        <v>Security</v>
      </c>
      <c r="E229" t="str">
        <f t="shared" si="29"/>
        <v>ity</v>
      </c>
      <c r="F229" t="s">
        <v>103</v>
      </c>
      <c r="G229" t="s">
        <v>5</v>
      </c>
      <c r="H229" t="s">
        <v>104</v>
      </c>
      <c r="I229" t="s">
        <v>105</v>
      </c>
      <c r="J229" t="s">
        <v>106</v>
      </c>
      <c r="K229" t="s">
        <v>107</v>
      </c>
      <c r="L229" t="s">
        <v>108</v>
      </c>
      <c r="M229" t="s">
        <v>109</v>
      </c>
      <c r="N229" t="s">
        <v>110</v>
      </c>
    </row>
    <row r="230" spans="1:14" x14ac:dyDescent="0.2">
      <c r="A230" t="s">
        <v>74</v>
      </c>
      <c r="B230" t="str">
        <f t="shared" si="30"/>
        <v>IL&amp;FS  Infrastructure Debt Fund Series 2B0</v>
      </c>
      <c r="C230">
        <f t="shared" si="31"/>
        <v>0</v>
      </c>
      <c r="D230">
        <f t="shared" si="28"/>
        <v>0</v>
      </c>
      <c r="E230" t="str">
        <f t="shared" si="29"/>
        <v/>
      </c>
      <c r="K230" t="s">
        <v>111</v>
      </c>
    </row>
    <row r="231" spans="1:14" x14ac:dyDescent="0.2">
      <c r="A231" t="s">
        <v>74</v>
      </c>
      <c r="B231" t="str">
        <f t="shared" si="30"/>
        <v>IL&amp;FS  Infrastructure Debt Fund Series 2B0</v>
      </c>
      <c r="C231">
        <f t="shared" si="31"/>
        <v>0</v>
      </c>
      <c r="D231" t="str">
        <f t="shared" si="28"/>
        <v>Bonds / Debentures</v>
      </c>
      <c r="E231" t="str">
        <f t="shared" si="29"/>
        <v xml:space="preserve"> / D</v>
      </c>
      <c r="F231" t="s">
        <v>112</v>
      </c>
    </row>
    <row r="232" spans="1:14" x14ac:dyDescent="0.2">
      <c r="A232" t="s">
        <v>74</v>
      </c>
      <c r="B232" t="str">
        <f t="shared" si="30"/>
        <v>IL&amp;FS  Infrastructure Debt Fund Series 2B0</v>
      </c>
      <c r="C232">
        <f t="shared" si="31"/>
        <v>0</v>
      </c>
      <c r="D232" t="str">
        <f t="shared" si="28"/>
        <v>ADPL_26_SEP_2021_2B</v>
      </c>
      <c r="E232" t="str">
        <f t="shared" si="29"/>
        <v>26_S</v>
      </c>
      <c r="F232" t="s">
        <v>116</v>
      </c>
      <c r="G232">
        <v>412100</v>
      </c>
      <c r="H232">
        <v>1000</v>
      </c>
      <c r="I232">
        <v>412100000</v>
      </c>
      <c r="J232">
        <v>1000</v>
      </c>
      <c r="K232">
        <v>412100000</v>
      </c>
      <c r="L232">
        <v>0</v>
      </c>
      <c r="M232">
        <v>0</v>
      </c>
      <c r="N232">
        <v>0.17960000000000001</v>
      </c>
    </row>
    <row r="233" spans="1:14" x14ac:dyDescent="0.2">
      <c r="A233" t="s">
        <v>74</v>
      </c>
      <c r="B233" t="str">
        <f t="shared" si="30"/>
        <v>IL&amp;FS  Infrastructure Debt Fund Series 2B0</v>
      </c>
      <c r="C233">
        <f t="shared" si="31"/>
        <v>0</v>
      </c>
      <c r="D233">
        <f t="shared" si="28"/>
        <v>0</v>
      </c>
      <c r="E233" t="str">
        <f t="shared" si="29"/>
        <v/>
      </c>
      <c r="K233">
        <v>0</v>
      </c>
    </row>
    <row r="234" spans="1:14" x14ac:dyDescent="0.2">
      <c r="A234" t="s">
        <v>74</v>
      </c>
      <c r="B234" t="str">
        <f t="shared" si="30"/>
        <v>IL&amp;FS  Infrastructure Debt Fund Series 2B0</v>
      </c>
      <c r="C234">
        <f t="shared" si="31"/>
        <v>0</v>
      </c>
      <c r="D234" t="str">
        <f t="shared" si="28"/>
        <v>Time_Technoplast_2B_06092021</v>
      </c>
      <c r="E234" t="str">
        <f t="shared" si="29"/>
        <v>Tech</v>
      </c>
      <c r="F234" t="s">
        <v>162</v>
      </c>
      <c r="G234">
        <v>1</v>
      </c>
      <c r="H234">
        <v>373009084.38999999</v>
      </c>
      <c r="I234">
        <v>373009084.39499998</v>
      </c>
      <c r="J234">
        <v>373009084.39469999</v>
      </c>
      <c r="K234">
        <v>373009084.38999999</v>
      </c>
      <c r="L234">
        <v>0</v>
      </c>
      <c r="M234">
        <v>0</v>
      </c>
      <c r="N234">
        <v>0.16400000000000001</v>
      </c>
    </row>
    <row r="235" spans="1:14" x14ac:dyDescent="0.2">
      <c r="A235" t="s">
        <v>74</v>
      </c>
      <c r="B235" t="str">
        <f t="shared" si="30"/>
        <v>IL&amp;FS  Infrastructure Debt Fund Series 2B0</v>
      </c>
      <c r="C235">
        <f t="shared" ref="C235:C255" si="32">+IF(E235="CBLO",$R$3,IF(E235="Marg",$R$4,IF(D235="cash",$R$5,0)))</f>
        <v>0</v>
      </c>
      <c r="D235">
        <f t="shared" ref="D235:D259" si="33">+F235</f>
        <v>0</v>
      </c>
      <c r="E235" t="str">
        <f t="shared" ref="E235:E260" si="34">+MID(F235,6,4)</f>
        <v/>
      </c>
      <c r="K235">
        <v>3326423</v>
      </c>
    </row>
    <row r="236" spans="1:14" x14ac:dyDescent="0.2">
      <c r="A236" t="s">
        <v>74</v>
      </c>
      <c r="B236" t="str">
        <f t="shared" ref="B236:B255" si="35">+A236&amp;""&amp;C236</f>
        <v>IL&amp;FS  Infrastructure Debt Fund Series 2B0</v>
      </c>
      <c r="C236">
        <f t="shared" si="32"/>
        <v>0</v>
      </c>
      <c r="D236" t="str">
        <f t="shared" si="33"/>
        <v>IWEL_2B_30092021</v>
      </c>
      <c r="E236" t="str">
        <f t="shared" si="34"/>
        <v>2B_3</v>
      </c>
      <c r="F236" t="s">
        <v>163</v>
      </c>
      <c r="G236">
        <v>206</v>
      </c>
      <c r="H236">
        <v>1000000</v>
      </c>
      <c r="I236">
        <v>206000000</v>
      </c>
      <c r="J236">
        <v>1000000</v>
      </c>
      <c r="K236">
        <v>206000000</v>
      </c>
      <c r="L236">
        <v>0</v>
      </c>
      <c r="M236">
        <v>0</v>
      </c>
      <c r="N236">
        <v>0.1207</v>
      </c>
    </row>
    <row r="237" spans="1:14" x14ac:dyDescent="0.2">
      <c r="A237" t="s">
        <v>74</v>
      </c>
      <c r="B237" t="str">
        <f t="shared" si="35"/>
        <v>IL&amp;FS  Infrastructure Debt Fund Series 2B0</v>
      </c>
      <c r="C237">
        <f t="shared" si="32"/>
        <v>0</v>
      </c>
      <c r="D237">
        <f t="shared" si="33"/>
        <v>0</v>
      </c>
      <c r="E237" t="str">
        <f t="shared" si="34"/>
        <v/>
      </c>
      <c r="K237">
        <v>71058315</v>
      </c>
    </row>
    <row r="238" spans="1:14" x14ac:dyDescent="0.2">
      <c r="A238" t="s">
        <v>74</v>
      </c>
      <c r="B238" t="str">
        <f t="shared" si="35"/>
        <v>IL&amp;FS  Infrastructure Debt Fund Series 2B0</v>
      </c>
      <c r="C238">
        <f t="shared" si="32"/>
        <v>0</v>
      </c>
      <c r="D238" t="str">
        <f t="shared" si="33"/>
        <v>GHV HOSPITALITY INDIA PVT LTD_2B_150421</v>
      </c>
      <c r="E238" t="str">
        <f t="shared" si="34"/>
        <v>OSPI</v>
      </c>
      <c r="F238" t="s">
        <v>164</v>
      </c>
      <c r="G238">
        <v>130</v>
      </c>
      <c r="H238">
        <v>1000000</v>
      </c>
      <c r="I238">
        <v>130000000</v>
      </c>
      <c r="J238">
        <v>1000000</v>
      </c>
      <c r="K238">
        <v>130000000</v>
      </c>
      <c r="L238">
        <v>0</v>
      </c>
      <c r="M238">
        <v>0</v>
      </c>
      <c r="N238">
        <v>5.6599999999999998E-2</v>
      </c>
    </row>
    <row r="239" spans="1:14" x14ac:dyDescent="0.2">
      <c r="A239" t="s">
        <v>74</v>
      </c>
      <c r="B239" t="str">
        <f t="shared" si="35"/>
        <v>IL&amp;FS  Infrastructure Debt Fund Series 2B0</v>
      </c>
      <c r="C239">
        <f t="shared" si="32"/>
        <v>0</v>
      </c>
      <c r="D239">
        <f t="shared" si="33"/>
        <v>0</v>
      </c>
      <c r="E239" t="str">
        <f t="shared" si="34"/>
        <v/>
      </c>
      <c r="K239">
        <v>4</v>
      </c>
    </row>
    <row r="240" spans="1:14" x14ac:dyDescent="0.2">
      <c r="A240" t="s">
        <v>74</v>
      </c>
      <c r="B240" t="str">
        <f t="shared" si="35"/>
        <v>IL&amp;FS  Infrastructure Debt Fund Series 2B0</v>
      </c>
      <c r="C240">
        <f t="shared" si="32"/>
        <v>0</v>
      </c>
      <c r="D240" t="str">
        <f t="shared" si="33"/>
        <v>Kaynes Technology India Private Limited</v>
      </c>
      <c r="E240" t="str">
        <f t="shared" si="34"/>
        <v>s Te</v>
      </c>
      <c r="F240" t="s">
        <v>72</v>
      </c>
      <c r="G240">
        <v>1300</v>
      </c>
      <c r="H240">
        <v>100000</v>
      </c>
      <c r="I240">
        <v>130000000</v>
      </c>
      <c r="J240">
        <v>100000</v>
      </c>
      <c r="K240">
        <v>130000000</v>
      </c>
      <c r="L240">
        <v>0</v>
      </c>
      <c r="M240">
        <v>0</v>
      </c>
      <c r="N240">
        <v>5.6599999999999998E-2</v>
      </c>
    </row>
    <row r="241" spans="1:14" x14ac:dyDescent="0.2">
      <c r="A241" t="s">
        <v>74</v>
      </c>
      <c r="B241" t="str">
        <f t="shared" si="35"/>
        <v>IL&amp;FS  Infrastructure Debt Fund Series 2B0</v>
      </c>
      <c r="C241">
        <f t="shared" si="32"/>
        <v>0</v>
      </c>
      <c r="D241">
        <f t="shared" si="33"/>
        <v>0</v>
      </c>
      <c r="E241" t="str">
        <f t="shared" si="34"/>
        <v/>
      </c>
      <c r="K241">
        <v>0</v>
      </c>
    </row>
    <row r="242" spans="1:14" x14ac:dyDescent="0.2">
      <c r="A242" t="s">
        <v>74</v>
      </c>
      <c r="B242" t="str">
        <f t="shared" si="35"/>
        <v>IL&amp;FS  Infrastructure Debt Fund Series 2B0</v>
      </c>
      <c r="C242">
        <f t="shared" si="32"/>
        <v>0</v>
      </c>
      <c r="D242" t="str">
        <f t="shared" si="33"/>
        <v>10.80_AMRI Hospitals Ltd_31032024</v>
      </c>
      <c r="E242" t="str">
        <f t="shared" si="34"/>
        <v>_AMR</v>
      </c>
      <c r="F242" t="s">
        <v>146</v>
      </c>
      <c r="G242">
        <v>84</v>
      </c>
      <c r="H242">
        <v>1000000</v>
      </c>
      <c r="I242">
        <v>84000000</v>
      </c>
      <c r="J242">
        <v>1000000</v>
      </c>
      <c r="K242">
        <v>84000000</v>
      </c>
      <c r="L242">
        <v>0</v>
      </c>
      <c r="M242">
        <v>0</v>
      </c>
      <c r="N242">
        <v>3.6600000000000001E-2</v>
      </c>
    </row>
    <row r="243" spans="1:14" x14ac:dyDescent="0.2">
      <c r="A243" t="s">
        <v>74</v>
      </c>
      <c r="B243" t="str">
        <f t="shared" si="35"/>
        <v>IL&amp;FS  Infrastructure Debt Fund Series 2B0</v>
      </c>
      <c r="C243">
        <f t="shared" si="32"/>
        <v>0</v>
      </c>
      <c r="D243">
        <f t="shared" si="33"/>
        <v>0</v>
      </c>
      <c r="E243" t="str">
        <f t="shared" si="34"/>
        <v/>
      </c>
      <c r="K243">
        <v>-52356</v>
      </c>
    </row>
    <row r="244" spans="1:14" x14ac:dyDescent="0.2">
      <c r="A244" t="s">
        <v>74</v>
      </c>
      <c r="B244" t="str">
        <f t="shared" si="35"/>
        <v>IL&amp;FS  Infrastructure Debt Fund Series 2B0</v>
      </c>
      <c r="C244">
        <f t="shared" si="32"/>
        <v>0</v>
      </c>
      <c r="D244" t="str">
        <f t="shared" si="33"/>
        <v>Babcock Borsig Limited_31122019</v>
      </c>
      <c r="E244" t="str">
        <f t="shared" si="34"/>
        <v>ck B</v>
      </c>
      <c r="F244" t="s">
        <v>165</v>
      </c>
      <c r="G244">
        <v>68</v>
      </c>
      <c r="H244">
        <v>1000000</v>
      </c>
      <c r="I244">
        <v>68000000</v>
      </c>
      <c r="J244">
        <v>1000000</v>
      </c>
      <c r="K244">
        <v>68000000</v>
      </c>
      <c r="L244">
        <v>0</v>
      </c>
      <c r="M244">
        <v>0</v>
      </c>
      <c r="N244">
        <v>3.2000000000000001E-2</v>
      </c>
    </row>
    <row r="245" spans="1:14" x14ac:dyDescent="0.2">
      <c r="A245" t="s">
        <v>74</v>
      </c>
      <c r="B245" t="str">
        <f t="shared" si="35"/>
        <v>IL&amp;FS  Infrastructure Debt Fund Series 2B0</v>
      </c>
      <c r="C245">
        <f t="shared" si="32"/>
        <v>0</v>
      </c>
      <c r="D245">
        <f t="shared" si="33"/>
        <v>0</v>
      </c>
      <c r="E245" t="str">
        <f t="shared" si="34"/>
        <v/>
      </c>
      <c r="K245">
        <v>5438273</v>
      </c>
    </row>
    <row r="246" spans="1:14" x14ac:dyDescent="0.2">
      <c r="A246" t="s">
        <v>74</v>
      </c>
      <c r="B246" t="str">
        <f t="shared" si="35"/>
        <v>IL&amp;FS  Infrastructure Debt Fund Series 2B0</v>
      </c>
      <c r="C246">
        <f t="shared" si="32"/>
        <v>0</v>
      </c>
      <c r="D246" t="str">
        <f t="shared" si="33"/>
        <v>BABCOCK BORSIG LIMITED_31032023</v>
      </c>
      <c r="E246" t="str">
        <f t="shared" si="34"/>
        <v>CK B</v>
      </c>
      <c r="F246" t="s">
        <v>166</v>
      </c>
      <c r="G246">
        <v>60</v>
      </c>
      <c r="H246">
        <v>1000000</v>
      </c>
      <c r="I246">
        <v>60000000</v>
      </c>
      <c r="J246">
        <v>1000000</v>
      </c>
      <c r="K246">
        <v>60000000</v>
      </c>
      <c r="L246">
        <v>0</v>
      </c>
      <c r="M246">
        <v>0</v>
      </c>
      <c r="N246">
        <v>2.8199999999999999E-2</v>
      </c>
    </row>
    <row r="247" spans="1:14" x14ac:dyDescent="0.2">
      <c r="A247" t="s">
        <v>74</v>
      </c>
      <c r="B247" t="str">
        <f t="shared" si="35"/>
        <v>IL&amp;FS  Infrastructure Debt Fund Series 2B0</v>
      </c>
      <c r="C247">
        <f t="shared" si="32"/>
        <v>0</v>
      </c>
      <c r="D247">
        <f t="shared" si="33"/>
        <v>0</v>
      </c>
      <c r="E247" t="str">
        <f t="shared" si="34"/>
        <v/>
      </c>
      <c r="K247">
        <v>4709079</v>
      </c>
    </row>
    <row r="248" spans="1:14" x14ac:dyDescent="0.2">
      <c r="A248" t="s">
        <v>74</v>
      </c>
      <c r="B248" t="str">
        <f t="shared" si="35"/>
        <v>IL&amp;FS  Infrastructure Debt Fund Series 2B0</v>
      </c>
      <c r="C248">
        <f t="shared" si="32"/>
        <v>0</v>
      </c>
      <c r="D248" t="str">
        <f t="shared" si="33"/>
        <v>10.70% Janaadhar private Limited 19.03.2023</v>
      </c>
      <c r="E248" t="str">
        <f t="shared" si="34"/>
        <v>% Ja</v>
      </c>
      <c r="F248" t="s">
        <v>158</v>
      </c>
      <c r="G248">
        <v>60</v>
      </c>
      <c r="H248">
        <v>1000000</v>
      </c>
      <c r="I248">
        <v>60000000</v>
      </c>
      <c r="J248">
        <v>1000000</v>
      </c>
      <c r="K248">
        <v>60000000</v>
      </c>
      <c r="L248">
        <v>0</v>
      </c>
      <c r="M248">
        <v>0</v>
      </c>
      <c r="N248">
        <v>2.6100000000000002E-2</v>
      </c>
    </row>
    <row r="249" spans="1:14" x14ac:dyDescent="0.2">
      <c r="A249" t="s">
        <v>74</v>
      </c>
      <c r="B249" t="str">
        <f t="shared" si="35"/>
        <v>IL&amp;FS  Infrastructure Debt Fund Series 2B0</v>
      </c>
      <c r="C249">
        <f t="shared" si="32"/>
        <v>0</v>
      </c>
      <c r="D249">
        <f t="shared" si="33"/>
        <v>0</v>
      </c>
      <c r="E249" t="str">
        <f t="shared" si="34"/>
        <v/>
      </c>
      <c r="K249">
        <v>0</v>
      </c>
    </row>
    <row r="250" spans="1:14" x14ac:dyDescent="0.2">
      <c r="A250" t="s">
        <v>74</v>
      </c>
      <c r="B250" t="str">
        <f t="shared" si="35"/>
        <v>IL&amp;FS  Infrastructure Debt Fund Series 2B0</v>
      </c>
      <c r="C250">
        <f t="shared" si="32"/>
        <v>0</v>
      </c>
      <c r="D250" t="str">
        <f t="shared" si="33"/>
        <v>Bhilangana Hydro Power Limited_310326</v>
      </c>
      <c r="E250" t="str">
        <f t="shared" si="34"/>
        <v>ngan</v>
      </c>
      <c r="F250" t="s">
        <v>115</v>
      </c>
      <c r="G250">
        <v>40</v>
      </c>
      <c r="H250">
        <v>1000000</v>
      </c>
      <c r="I250">
        <v>40000000</v>
      </c>
      <c r="J250">
        <v>1000000</v>
      </c>
      <c r="K250">
        <v>40000000</v>
      </c>
      <c r="L250">
        <v>0</v>
      </c>
      <c r="M250">
        <v>0</v>
      </c>
      <c r="N250">
        <v>1.7399999999999999E-2</v>
      </c>
    </row>
    <row r="251" spans="1:14" x14ac:dyDescent="0.2">
      <c r="A251" t="s">
        <v>74</v>
      </c>
      <c r="B251" t="str">
        <f t="shared" si="35"/>
        <v>IL&amp;FS  Infrastructure Debt Fund Series 2B0</v>
      </c>
      <c r="C251">
        <f t="shared" si="32"/>
        <v>0</v>
      </c>
      <c r="D251">
        <f t="shared" si="33"/>
        <v>0</v>
      </c>
      <c r="E251" t="str">
        <f t="shared" si="34"/>
        <v/>
      </c>
      <c r="K251">
        <v>0</v>
      </c>
    </row>
    <row r="252" spans="1:14" x14ac:dyDescent="0.2">
      <c r="A252" t="s">
        <v>74</v>
      </c>
      <c r="B252" t="str">
        <f t="shared" si="35"/>
        <v>IL&amp;FS  Infrastructure Debt Fund Series 2B0</v>
      </c>
      <c r="C252">
        <f t="shared" si="32"/>
        <v>0</v>
      </c>
      <c r="D252" t="str">
        <f t="shared" si="33"/>
        <v>Clean Max Enviro Energy Solutions Private Limited</v>
      </c>
      <c r="E252" t="str">
        <f t="shared" si="34"/>
        <v xml:space="preserve"> Max</v>
      </c>
      <c r="F252" t="s">
        <v>13</v>
      </c>
      <c r="G252">
        <v>32</v>
      </c>
      <c r="H252">
        <v>1000000</v>
      </c>
      <c r="I252">
        <v>32000000</v>
      </c>
      <c r="J252">
        <v>1000000</v>
      </c>
      <c r="K252">
        <v>32000000</v>
      </c>
      <c r="L252">
        <v>0</v>
      </c>
      <c r="M252">
        <v>0</v>
      </c>
      <c r="N252">
        <v>1.3899999999999999E-2</v>
      </c>
    </row>
    <row r="253" spans="1:14" x14ac:dyDescent="0.2">
      <c r="A253" t="s">
        <v>74</v>
      </c>
      <c r="B253" t="str">
        <f t="shared" si="35"/>
        <v>IL&amp;FS  Infrastructure Debt Fund Series 2B0</v>
      </c>
      <c r="C253">
        <f t="shared" si="32"/>
        <v>0</v>
      </c>
      <c r="D253">
        <f t="shared" si="33"/>
        <v>0</v>
      </c>
      <c r="E253" t="str">
        <f t="shared" si="34"/>
        <v/>
      </c>
      <c r="K253">
        <v>0</v>
      </c>
    </row>
    <row r="254" spans="1:14" x14ac:dyDescent="0.2">
      <c r="A254" t="s">
        <v>74</v>
      </c>
      <c r="B254" t="str">
        <f t="shared" si="35"/>
        <v>IL&amp;FS  Infrastructure Debt Fund Series 2B0</v>
      </c>
      <c r="C254">
        <f t="shared" si="32"/>
        <v>0</v>
      </c>
      <c r="D254" t="str">
        <f t="shared" si="33"/>
        <v>ADPL_26_SEP_2021</v>
      </c>
      <c r="E254" t="str">
        <f t="shared" si="34"/>
        <v>26_S</v>
      </c>
      <c r="F254" t="s">
        <v>113</v>
      </c>
      <c r="G254">
        <v>31000</v>
      </c>
      <c r="H254">
        <v>1000</v>
      </c>
      <c r="I254">
        <v>31000000</v>
      </c>
      <c r="J254">
        <v>1000</v>
      </c>
      <c r="K254">
        <v>31000000</v>
      </c>
      <c r="L254">
        <v>0</v>
      </c>
      <c r="M254">
        <v>0</v>
      </c>
      <c r="N254">
        <v>1.35E-2</v>
      </c>
    </row>
    <row r="255" spans="1:14" x14ac:dyDescent="0.2">
      <c r="A255" t="s">
        <v>74</v>
      </c>
      <c r="B255" t="str">
        <f t="shared" si="35"/>
        <v>IL&amp;FS  Infrastructure Debt Fund Series 2B0</v>
      </c>
      <c r="C255">
        <f t="shared" si="32"/>
        <v>0</v>
      </c>
      <c r="D255">
        <f t="shared" si="33"/>
        <v>0</v>
      </c>
      <c r="E255" t="str">
        <f t="shared" si="34"/>
        <v/>
      </c>
      <c r="K255">
        <v>0</v>
      </c>
    </row>
    <row r="256" spans="1:14" x14ac:dyDescent="0.2">
      <c r="A256" t="s">
        <v>74</v>
      </c>
      <c r="B256" t="str">
        <f t="shared" ref="B256:B296" si="36">+A256&amp;""&amp;C256</f>
        <v>IL&amp;FS  Infrastructure Debt Fund Series 2B0</v>
      </c>
      <c r="C256">
        <f t="shared" ref="C256:C294" si="37">+IF(E256="CBLO",$R$3,IF(E256="Marg",$R$4,IF(D256="cash",$R$5,0)))</f>
        <v>0</v>
      </c>
      <c r="D256" t="str">
        <f t="shared" si="33"/>
        <v>Kanchanjunga Power Company Private Limited_31072029</v>
      </c>
      <c r="E256" t="str">
        <f t="shared" si="34"/>
        <v>anju</v>
      </c>
      <c r="F256" t="s">
        <v>167</v>
      </c>
      <c r="G256">
        <v>20</v>
      </c>
      <c r="H256">
        <v>1000000</v>
      </c>
      <c r="I256">
        <v>20000000</v>
      </c>
      <c r="J256">
        <v>1000000</v>
      </c>
      <c r="K256">
        <v>20000000</v>
      </c>
      <c r="L256">
        <v>0</v>
      </c>
      <c r="M256">
        <v>0</v>
      </c>
      <c r="N256">
        <v>8.6999999999999994E-3</v>
      </c>
    </row>
    <row r="257" spans="1:14" x14ac:dyDescent="0.2">
      <c r="A257" t="s">
        <v>74</v>
      </c>
      <c r="B257" t="str">
        <f t="shared" si="36"/>
        <v>IL&amp;FS  Infrastructure Debt Fund Series 2B0</v>
      </c>
      <c r="C257">
        <f t="shared" si="37"/>
        <v>0</v>
      </c>
      <c r="D257">
        <f t="shared" si="33"/>
        <v>0</v>
      </c>
      <c r="E257" t="str">
        <f t="shared" si="34"/>
        <v/>
      </c>
      <c r="K257">
        <v>0</v>
      </c>
    </row>
    <row r="258" spans="1:14" x14ac:dyDescent="0.2">
      <c r="A258" t="s">
        <v>74</v>
      </c>
      <c r="B258" t="str">
        <f t="shared" si="36"/>
        <v>IL&amp;FS  Infrastructure Debt Fund Series 2B0</v>
      </c>
      <c r="C258">
        <f t="shared" si="37"/>
        <v>0</v>
      </c>
      <c r="D258" t="str">
        <f t="shared" si="33"/>
        <v>Williamson Magor &amp; Co. Limited</v>
      </c>
      <c r="E258" t="str">
        <f t="shared" si="34"/>
        <v>amso</v>
      </c>
      <c r="F258" t="s">
        <v>55</v>
      </c>
      <c r="G258">
        <v>20</v>
      </c>
      <c r="H258">
        <v>1000000</v>
      </c>
      <c r="I258">
        <v>20000000</v>
      </c>
      <c r="J258">
        <v>1000000</v>
      </c>
      <c r="K258">
        <v>20000000</v>
      </c>
      <c r="L258">
        <v>0</v>
      </c>
      <c r="M258">
        <v>0</v>
      </c>
      <c r="N258">
        <v>8.6999999999999994E-3</v>
      </c>
    </row>
    <row r="259" spans="1:14" x14ac:dyDescent="0.2">
      <c r="A259" t="s">
        <v>74</v>
      </c>
      <c r="B259" t="str">
        <f t="shared" si="36"/>
        <v>IL&amp;FS  Infrastructure Debt Fund Series 2B0</v>
      </c>
      <c r="C259">
        <f t="shared" si="37"/>
        <v>0</v>
      </c>
      <c r="D259">
        <f t="shared" si="33"/>
        <v>0</v>
      </c>
      <c r="E259" t="str">
        <f t="shared" si="34"/>
        <v/>
      </c>
      <c r="K259">
        <v>0</v>
      </c>
    </row>
    <row r="260" spans="1:14" x14ac:dyDescent="0.2">
      <c r="A260" t="s">
        <v>74</v>
      </c>
      <c r="B260" t="str">
        <f t="shared" si="36"/>
        <v>IL&amp;FS  Infrastructure Debt Fund Series 2B0</v>
      </c>
      <c r="C260">
        <f t="shared" si="37"/>
        <v>0</v>
      </c>
      <c r="D260" t="str">
        <f t="shared" ref="D260:D294" si="38">+F260</f>
        <v>IL&amp;FS Solar Power Limited_2B_27_12_20</v>
      </c>
      <c r="E260" t="str">
        <f t="shared" si="34"/>
        <v xml:space="preserve"> Sol</v>
      </c>
      <c r="F260" t="s">
        <v>168</v>
      </c>
      <c r="G260">
        <v>17</v>
      </c>
      <c r="H260">
        <v>1000000</v>
      </c>
      <c r="I260">
        <v>17000000</v>
      </c>
      <c r="J260">
        <v>1000000</v>
      </c>
      <c r="K260">
        <v>17000000</v>
      </c>
      <c r="L260">
        <v>0</v>
      </c>
      <c r="M260">
        <v>0</v>
      </c>
      <c r="N260">
        <v>8.6E-3</v>
      </c>
    </row>
    <row r="261" spans="1:14" x14ac:dyDescent="0.2">
      <c r="A261" t="s">
        <v>74</v>
      </c>
      <c r="B261" t="str">
        <f t="shared" si="36"/>
        <v>IL&amp;FS  Infrastructure Debt Fund Series 2B0</v>
      </c>
      <c r="C261">
        <f t="shared" si="37"/>
        <v>0</v>
      </c>
      <c r="D261">
        <f t="shared" si="38"/>
        <v>0</v>
      </c>
      <c r="E261" t="str">
        <f t="shared" ref="E261:E294" si="39">+MID(F261,6,4)</f>
        <v/>
      </c>
      <c r="K261">
        <v>2634674</v>
      </c>
    </row>
    <row r="262" spans="1:14" x14ac:dyDescent="0.2">
      <c r="A262" t="s">
        <v>74</v>
      </c>
      <c r="B262" t="str">
        <f t="shared" si="36"/>
        <v>IL&amp;FS  Infrastructure Debt Fund Series 2B0</v>
      </c>
      <c r="C262">
        <f t="shared" si="37"/>
        <v>0</v>
      </c>
      <c r="D262" t="str">
        <f t="shared" si="38"/>
        <v>Bhilangana Hydro Power Limited_310324</v>
      </c>
      <c r="E262" t="str">
        <f t="shared" si="39"/>
        <v>ngan</v>
      </c>
      <c r="F262" t="s">
        <v>135</v>
      </c>
      <c r="G262">
        <v>16</v>
      </c>
      <c r="H262">
        <v>1000000</v>
      </c>
      <c r="I262">
        <v>16000000</v>
      </c>
      <c r="J262">
        <v>1000000</v>
      </c>
      <c r="K262">
        <v>16000000</v>
      </c>
      <c r="L262">
        <v>0</v>
      </c>
      <c r="M262">
        <v>0</v>
      </c>
      <c r="N262">
        <v>7.0000000000000001E-3</v>
      </c>
    </row>
    <row r="263" spans="1:14" x14ac:dyDescent="0.2">
      <c r="A263" t="s">
        <v>74</v>
      </c>
      <c r="B263" t="str">
        <f t="shared" si="36"/>
        <v>IL&amp;FS  Infrastructure Debt Fund Series 2B0</v>
      </c>
      <c r="C263">
        <f t="shared" si="37"/>
        <v>0</v>
      </c>
      <c r="D263">
        <f t="shared" si="38"/>
        <v>0</v>
      </c>
      <c r="E263" t="str">
        <f t="shared" si="39"/>
        <v/>
      </c>
      <c r="K263">
        <v>0</v>
      </c>
    </row>
    <row r="264" spans="1:14" x14ac:dyDescent="0.2">
      <c r="A264" t="s">
        <v>74</v>
      </c>
      <c r="B264" t="str">
        <f t="shared" si="36"/>
        <v>IL&amp;FS  Infrastructure Debt Fund Series 2B0</v>
      </c>
      <c r="C264">
        <f t="shared" si="37"/>
        <v>0</v>
      </c>
      <c r="D264">
        <f t="shared" si="38"/>
        <v>0</v>
      </c>
      <c r="E264" t="str">
        <f t="shared" si="39"/>
        <v/>
      </c>
      <c r="I264">
        <v>1699109084.395</v>
      </c>
      <c r="K264">
        <v>1786223496.99</v>
      </c>
      <c r="L264">
        <v>0</v>
      </c>
      <c r="M264">
        <v>0</v>
      </c>
      <c r="N264">
        <v>0.77829999999999999</v>
      </c>
    </row>
    <row r="265" spans="1:14" x14ac:dyDescent="0.2">
      <c r="A265" t="s">
        <v>74</v>
      </c>
      <c r="B265" t="str">
        <f t="shared" si="36"/>
        <v>IL&amp;FS  Infrastructure Debt Fund Series 2B0</v>
      </c>
      <c r="C265">
        <f t="shared" si="37"/>
        <v>0</v>
      </c>
      <c r="D265" t="str">
        <f t="shared" si="38"/>
        <v>Fixed Deposit</v>
      </c>
      <c r="E265" t="str">
        <f t="shared" si="39"/>
        <v xml:space="preserve"> Dep</v>
      </c>
      <c r="F265" t="s">
        <v>119</v>
      </c>
    </row>
    <row r="266" spans="1:14" x14ac:dyDescent="0.2">
      <c r="A266" t="s">
        <v>74</v>
      </c>
      <c r="B266" t="str">
        <f t="shared" si="36"/>
        <v>IL&amp;FS  Infrastructure Debt Fund Series 2BCBLO Margin</v>
      </c>
      <c r="C266" t="str">
        <f t="shared" si="37"/>
        <v>CBLO Margin</v>
      </c>
      <c r="D266" t="str">
        <f t="shared" si="38"/>
        <v>CBLO_MARGIN_260319</v>
      </c>
      <c r="E266" t="str">
        <f t="shared" si="39"/>
        <v>MARG</v>
      </c>
      <c r="F266" t="s">
        <v>210</v>
      </c>
      <c r="G266">
        <v>15000000</v>
      </c>
      <c r="H266">
        <v>1</v>
      </c>
      <c r="I266">
        <v>15000000</v>
      </c>
      <c r="J266">
        <v>1</v>
      </c>
      <c r="K266">
        <v>15000000</v>
      </c>
      <c r="L266">
        <v>0</v>
      </c>
      <c r="M266">
        <v>0</v>
      </c>
      <c r="N266">
        <v>6.4999999999999997E-3</v>
      </c>
    </row>
    <row r="267" spans="1:14" x14ac:dyDescent="0.2">
      <c r="A267" t="s">
        <v>74</v>
      </c>
      <c r="B267" t="str">
        <f t="shared" si="36"/>
        <v>IL&amp;FS  Infrastructure Debt Fund Series 2BCBLO Margin</v>
      </c>
      <c r="C267" t="str">
        <f t="shared" si="37"/>
        <v>CBLO Margin</v>
      </c>
      <c r="D267" t="str">
        <f t="shared" si="38"/>
        <v>CBLO MARGIN 20122017</v>
      </c>
      <c r="E267" t="str">
        <f t="shared" si="39"/>
        <v>MARG</v>
      </c>
      <c r="F267" t="s">
        <v>169</v>
      </c>
      <c r="G267">
        <v>1400000</v>
      </c>
      <c r="H267">
        <v>1</v>
      </c>
      <c r="I267">
        <v>1400000</v>
      </c>
      <c r="J267">
        <v>1</v>
      </c>
      <c r="K267">
        <v>1400000</v>
      </c>
      <c r="L267">
        <v>0</v>
      </c>
      <c r="M267">
        <v>0</v>
      </c>
      <c r="N267">
        <v>5.9999999999999995E-4</v>
      </c>
    </row>
    <row r="268" spans="1:14" x14ac:dyDescent="0.2">
      <c r="A268" t="s">
        <v>74</v>
      </c>
      <c r="B268" t="str">
        <f t="shared" si="36"/>
        <v>IL&amp;FS  Infrastructure Debt Fund Series 2B0</v>
      </c>
      <c r="C268">
        <f t="shared" si="37"/>
        <v>0</v>
      </c>
      <c r="D268">
        <f t="shared" si="38"/>
        <v>0</v>
      </c>
      <c r="E268" t="str">
        <f t="shared" si="39"/>
        <v/>
      </c>
      <c r="K268">
        <v>0</v>
      </c>
    </row>
    <row r="269" spans="1:14" x14ac:dyDescent="0.2">
      <c r="A269" t="s">
        <v>74</v>
      </c>
      <c r="B269" t="str">
        <f t="shared" si="36"/>
        <v>IL&amp;FS  Infrastructure Debt Fund Series 2BCBLO Margin</v>
      </c>
      <c r="C269" t="str">
        <f t="shared" si="37"/>
        <v>CBLO Margin</v>
      </c>
      <c r="D269" t="str">
        <f t="shared" si="38"/>
        <v>CBLO_Margin_04122017</v>
      </c>
      <c r="E269" t="str">
        <f t="shared" si="39"/>
        <v>Marg</v>
      </c>
      <c r="F269" t="s">
        <v>120</v>
      </c>
      <c r="G269">
        <v>410000</v>
      </c>
      <c r="H269">
        <v>1</v>
      </c>
      <c r="I269">
        <v>410000</v>
      </c>
      <c r="J269">
        <v>1</v>
      </c>
      <c r="K269">
        <v>410000</v>
      </c>
      <c r="L269">
        <v>0</v>
      </c>
      <c r="M269">
        <v>0</v>
      </c>
      <c r="N269">
        <v>2.0000000000000001E-4</v>
      </c>
    </row>
    <row r="270" spans="1:14" x14ac:dyDescent="0.2">
      <c r="A270" t="s">
        <v>74</v>
      </c>
      <c r="B270" t="str">
        <f t="shared" si="36"/>
        <v>IL&amp;FS  Infrastructure Debt Fund Series 2B0</v>
      </c>
      <c r="C270">
        <f t="shared" si="37"/>
        <v>0</v>
      </c>
      <c r="D270">
        <f t="shared" si="38"/>
        <v>0</v>
      </c>
      <c r="E270" t="str">
        <f t="shared" si="39"/>
        <v/>
      </c>
      <c r="K270">
        <v>0</v>
      </c>
    </row>
    <row r="271" spans="1:14" x14ac:dyDescent="0.2">
      <c r="A271" t="s">
        <v>74</v>
      </c>
      <c r="B271" t="str">
        <f t="shared" si="36"/>
        <v>IL&amp;FS  Infrastructure Debt Fund Series 2B0</v>
      </c>
      <c r="C271">
        <f t="shared" si="37"/>
        <v>0</v>
      </c>
      <c r="D271">
        <f t="shared" si="38"/>
        <v>0</v>
      </c>
      <c r="E271" t="str">
        <f t="shared" si="39"/>
        <v/>
      </c>
      <c r="I271">
        <v>16810000</v>
      </c>
      <c r="K271">
        <v>16810000</v>
      </c>
      <c r="L271">
        <v>0</v>
      </c>
      <c r="M271">
        <v>0</v>
      </c>
      <c r="N271">
        <v>7.3000000000000001E-3</v>
      </c>
    </row>
    <row r="272" spans="1:14" x14ac:dyDescent="0.2">
      <c r="A272" t="s">
        <v>74</v>
      </c>
      <c r="B272" t="str">
        <f t="shared" si="36"/>
        <v>IL&amp;FS  Infrastructure Debt Fund Series 2B0</v>
      </c>
      <c r="C272">
        <f t="shared" si="37"/>
        <v>0</v>
      </c>
      <c r="D272" t="str">
        <f t="shared" si="38"/>
        <v>Money Market Discounted</v>
      </c>
      <c r="E272" t="str">
        <f t="shared" si="39"/>
        <v xml:space="preserve"> Mar</v>
      </c>
      <c r="F272" t="s">
        <v>121</v>
      </c>
    </row>
    <row r="273" spans="1:14" x14ac:dyDescent="0.2">
      <c r="A273" t="s">
        <v>74</v>
      </c>
      <c r="B273" t="str">
        <f t="shared" si="36"/>
        <v>IL&amp;FS  Infrastructure Debt Fund Series 2BCollateralised Borrowing &amp; Lending Obligation (CBLO)</v>
      </c>
      <c r="C273" t="str">
        <f t="shared" si="37"/>
        <v>Collateralised Borrowing &amp; Lending Obligation (CBLO)</v>
      </c>
      <c r="D273" t="str">
        <f t="shared" si="38"/>
        <v>6.80.CBLO_2B02042019</v>
      </c>
      <c r="E273" t="str">
        <f t="shared" si="39"/>
        <v>CBLO</v>
      </c>
      <c r="F273" t="s">
        <v>216</v>
      </c>
      <c r="G273">
        <v>1</v>
      </c>
      <c r="H273">
        <v>338489077.25999999</v>
      </c>
      <c r="I273">
        <v>338489077.25800002</v>
      </c>
      <c r="J273">
        <v>338489077.25749999</v>
      </c>
      <c r="K273">
        <v>338489077.25999999</v>
      </c>
      <c r="L273">
        <v>0</v>
      </c>
      <c r="M273">
        <v>0</v>
      </c>
      <c r="N273">
        <v>0.14749999999999999</v>
      </c>
    </row>
    <row r="274" spans="1:14" x14ac:dyDescent="0.2">
      <c r="A274" t="s">
        <v>74</v>
      </c>
      <c r="B274" t="str">
        <f t="shared" si="36"/>
        <v>IL&amp;FS  Infrastructure Debt Fund Series 2B0</v>
      </c>
      <c r="C274">
        <f t="shared" si="37"/>
        <v>0</v>
      </c>
      <c r="D274">
        <f t="shared" si="38"/>
        <v>0</v>
      </c>
      <c r="E274" t="str">
        <f t="shared" si="39"/>
        <v/>
      </c>
      <c r="I274">
        <v>338489077.25800002</v>
      </c>
      <c r="K274">
        <v>338489077.25999999</v>
      </c>
      <c r="L274">
        <v>0</v>
      </c>
      <c r="M274">
        <v>0</v>
      </c>
      <c r="N274">
        <v>0.14749999999999999</v>
      </c>
    </row>
    <row r="275" spans="1:14" x14ac:dyDescent="0.2">
      <c r="A275" t="s">
        <v>74</v>
      </c>
      <c r="B275" t="str">
        <f t="shared" si="36"/>
        <v>IL&amp;FS  Infrastructure Debt Fund Series 2B0</v>
      </c>
      <c r="C275">
        <f t="shared" si="37"/>
        <v>0</v>
      </c>
      <c r="D275" t="str">
        <f t="shared" si="38"/>
        <v>Cash / Bank</v>
      </c>
      <c r="E275" t="str">
        <f t="shared" si="39"/>
        <v>/ Ba</v>
      </c>
      <c r="F275" t="s">
        <v>122</v>
      </c>
    </row>
    <row r="276" spans="1:14" x14ac:dyDescent="0.2">
      <c r="A276" t="s">
        <v>74</v>
      </c>
      <c r="B276" t="str">
        <f t="shared" si="36"/>
        <v>IL&amp;FS  Infrastructure Debt Fund Series 2BCash &amp; Cash Equivalents</v>
      </c>
      <c r="C276" t="str">
        <f t="shared" si="37"/>
        <v>Cash &amp; Cash Equivalents</v>
      </c>
      <c r="D276" t="str">
        <f t="shared" si="38"/>
        <v>CASH</v>
      </c>
      <c r="E276" t="str">
        <f t="shared" si="39"/>
        <v/>
      </c>
      <c r="F276" t="s">
        <v>123</v>
      </c>
      <c r="G276">
        <v>161740884.005</v>
      </c>
      <c r="H276">
        <v>1</v>
      </c>
      <c r="I276">
        <v>161740884.005</v>
      </c>
      <c r="J276">
        <v>1</v>
      </c>
      <c r="K276">
        <v>161740884</v>
      </c>
      <c r="L276">
        <v>0</v>
      </c>
      <c r="M276">
        <v>0</v>
      </c>
      <c r="N276">
        <v>7.0499999999999993E-2</v>
      </c>
    </row>
    <row r="277" spans="1:14" x14ac:dyDescent="0.2">
      <c r="A277" t="s">
        <v>74</v>
      </c>
      <c r="B277" t="str">
        <f t="shared" si="36"/>
        <v>IL&amp;FS  Infrastructure Debt Fund Series 2B0</v>
      </c>
      <c r="C277">
        <f t="shared" si="37"/>
        <v>0</v>
      </c>
      <c r="D277" t="str">
        <f t="shared" si="38"/>
        <v>CASH Rec/Payable</v>
      </c>
      <c r="E277" t="str">
        <f t="shared" si="39"/>
        <v>Rec/</v>
      </c>
      <c r="F277" t="s">
        <v>124</v>
      </c>
      <c r="G277">
        <v>-8103965.1550000003</v>
      </c>
      <c r="H277">
        <v>1</v>
      </c>
      <c r="I277">
        <v>-8103965.1550000003</v>
      </c>
      <c r="J277">
        <v>1</v>
      </c>
      <c r="K277">
        <v>-8103965.1500000004</v>
      </c>
      <c r="L277">
        <v>0</v>
      </c>
      <c r="M277">
        <v>0</v>
      </c>
      <c r="N277">
        <v>-3.5000000000000001E-3</v>
      </c>
    </row>
    <row r="278" spans="1:14" x14ac:dyDescent="0.2">
      <c r="A278" t="s">
        <v>74</v>
      </c>
      <c r="B278" t="str">
        <f t="shared" si="36"/>
        <v>IL&amp;FS  Infrastructure Debt Fund Series 2B0</v>
      </c>
      <c r="C278">
        <f t="shared" si="37"/>
        <v>0</v>
      </c>
      <c r="D278">
        <f t="shared" si="38"/>
        <v>0</v>
      </c>
      <c r="E278" t="str">
        <f t="shared" si="39"/>
        <v/>
      </c>
      <c r="I278">
        <v>153636918.84999999</v>
      </c>
      <c r="K278">
        <v>153636918.84999999</v>
      </c>
      <c r="L278">
        <v>0</v>
      </c>
      <c r="M278">
        <v>0</v>
      </c>
      <c r="N278">
        <v>6.6900000000000001E-2</v>
      </c>
    </row>
    <row r="279" spans="1:14" x14ac:dyDescent="0.2">
      <c r="A279" t="s">
        <v>74</v>
      </c>
      <c r="B279" t="str">
        <f t="shared" si="36"/>
        <v>IL&amp;FS  Infrastructure Debt Fund Series 2B0</v>
      </c>
      <c r="C279">
        <f t="shared" si="37"/>
        <v>0</v>
      </c>
      <c r="D279" t="str">
        <f t="shared" si="38"/>
        <v>Other Assets</v>
      </c>
      <c r="E279" t="str">
        <f t="shared" si="39"/>
        <v xml:space="preserve"> Ass</v>
      </c>
      <c r="F279" t="s">
        <v>125</v>
      </c>
    </row>
    <row r="280" spans="1:14" x14ac:dyDescent="0.2">
      <c r="A280" t="s">
        <v>74</v>
      </c>
      <c r="B280" t="str">
        <f t="shared" si="36"/>
        <v>IL&amp;FS  Infrastructure Debt Fund Series 2B0</v>
      </c>
      <c r="C280">
        <f t="shared" si="37"/>
        <v>0</v>
      </c>
      <c r="D280" t="str">
        <f t="shared" si="38"/>
        <v>Other Liabilities and Assets</v>
      </c>
      <c r="E280" t="str">
        <f t="shared" si="39"/>
        <v xml:space="preserve"> Lia</v>
      </c>
      <c r="F280" t="s">
        <v>126</v>
      </c>
      <c r="G280">
        <v>-118787.67600000001</v>
      </c>
      <c r="H280">
        <v>1</v>
      </c>
      <c r="I280">
        <v>-118787.67600000001</v>
      </c>
      <c r="J280">
        <v>1</v>
      </c>
      <c r="K280">
        <v>-118787.68</v>
      </c>
      <c r="L280">
        <v>0</v>
      </c>
      <c r="M280">
        <v>0</v>
      </c>
      <c r="N280">
        <v>-1E-4</v>
      </c>
    </row>
    <row r="281" spans="1:14" x14ac:dyDescent="0.2">
      <c r="A281" t="s">
        <v>74</v>
      </c>
      <c r="B281" t="str">
        <f t="shared" si="36"/>
        <v>IL&amp;FS  Infrastructure Debt Fund Series 2B0</v>
      </c>
      <c r="C281">
        <f t="shared" si="37"/>
        <v>0</v>
      </c>
      <c r="D281">
        <f t="shared" si="38"/>
        <v>0</v>
      </c>
      <c r="E281" t="str">
        <f t="shared" si="39"/>
        <v/>
      </c>
      <c r="I281">
        <v>-118787.67600000001</v>
      </c>
      <c r="K281">
        <v>-118787.68</v>
      </c>
      <c r="L281">
        <v>0</v>
      </c>
      <c r="M281">
        <v>0</v>
      </c>
      <c r="N281">
        <v>-1E-4</v>
      </c>
    </row>
    <row r="282" spans="1:14" x14ac:dyDescent="0.2">
      <c r="A282" t="s">
        <v>74</v>
      </c>
      <c r="B282" t="str">
        <f t="shared" si="36"/>
        <v>IL&amp;FS  Infrastructure Debt Fund Series 2B0</v>
      </c>
      <c r="C282">
        <f t="shared" si="37"/>
        <v>0</v>
      </c>
      <c r="D282">
        <f t="shared" si="38"/>
        <v>0</v>
      </c>
      <c r="E282" t="str">
        <f t="shared" si="39"/>
        <v/>
      </c>
      <c r="I282">
        <v>2207926292.8260002</v>
      </c>
      <c r="K282">
        <v>2295040705.4299998</v>
      </c>
      <c r="L282">
        <v>0</v>
      </c>
      <c r="M282">
        <v>0</v>
      </c>
      <c r="N282">
        <v>1</v>
      </c>
    </row>
    <row r="283" spans="1:14" x14ac:dyDescent="0.2">
      <c r="A283" t="s">
        <v>77</v>
      </c>
      <c r="B283" t="str">
        <f t="shared" si="36"/>
        <v>IL&amp;FS  Infrastructure Debt Fund Series 2C0</v>
      </c>
      <c r="C283">
        <f t="shared" si="37"/>
        <v>0</v>
      </c>
      <c r="D283" t="str">
        <f t="shared" si="38"/>
        <v>Security</v>
      </c>
      <c r="E283" t="str">
        <f t="shared" si="39"/>
        <v>ity</v>
      </c>
      <c r="F283" t="s">
        <v>103</v>
      </c>
      <c r="G283" t="s">
        <v>5</v>
      </c>
      <c r="H283" t="s">
        <v>104</v>
      </c>
      <c r="I283" t="s">
        <v>105</v>
      </c>
      <c r="J283" t="s">
        <v>106</v>
      </c>
      <c r="K283" t="s">
        <v>107</v>
      </c>
      <c r="L283" t="s">
        <v>108</v>
      </c>
      <c r="M283" t="s">
        <v>109</v>
      </c>
      <c r="N283" t="s">
        <v>110</v>
      </c>
    </row>
    <row r="284" spans="1:14" x14ac:dyDescent="0.2">
      <c r="A284" t="s">
        <v>77</v>
      </c>
      <c r="B284" t="str">
        <f t="shared" si="36"/>
        <v>IL&amp;FS  Infrastructure Debt Fund Series 2C0</v>
      </c>
      <c r="C284">
        <f t="shared" si="37"/>
        <v>0</v>
      </c>
      <c r="D284">
        <f t="shared" si="38"/>
        <v>0</v>
      </c>
      <c r="E284" t="str">
        <f t="shared" si="39"/>
        <v/>
      </c>
      <c r="K284" t="s">
        <v>111</v>
      </c>
    </row>
    <row r="285" spans="1:14" x14ac:dyDescent="0.2">
      <c r="A285" t="s">
        <v>77</v>
      </c>
      <c r="B285" t="str">
        <f t="shared" si="36"/>
        <v>IL&amp;FS  Infrastructure Debt Fund Series 2C0</v>
      </c>
      <c r="C285">
        <f t="shared" si="37"/>
        <v>0</v>
      </c>
      <c r="D285" t="str">
        <f t="shared" si="38"/>
        <v>Bonds / Debentures</v>
      </c>
      <c r="E285" t="str">
        <f t="shared" si="39"/>
        <v xml:space="preserve"> / D</v>
      </c>
      <c r="F285" t="s">
        <v>112</v>
      </c>
    </row>
    <row r="286" spans="1:14" x14ac:dyDescent="0.2">
      <c r="A286" t="s">
        <v>77</v>
      </c>
      <c r="B286" t="str">
        <f t="shared" si="36"/>
        <v>IL&amp;FS  Infrastructure Debt Fund Series 2C0</v>
      </c>
      <c r="C286">
        <f t="shared" si="37"/>
        <v>0</v>
      </c>
      <c r="D286" t="str">
        <f t="shared" si="38"/>
        <v>ADPL_Interescheme_2C_26_SEP_2021</v>
      </c>
      <c r="E286" t="str">
        <f t="shared" si="39"/>
        <v>Inte</v>
      </c>
      <c r="F286" t="s">
        <v>170</v>
      </c>
      <c r="G286">
        <v>372000</v>
      </c>
      <c r="H286">
        <v>1000</v>
      </c>
      <c r="I286">
        <v>372000000</v>
      </c>
      <c r="J286">
        <v>1000</v>
      </c>
      <c r="K286">
        <v>372000000</v>
      </c>
      <c r="L286">
        <v>0</v>
      </c>
      <c r="M286">
        <v>0</v>
      </c>
      <c r="N286">
        <v>0.20680000000000001</v>
      </c>
    </row>
    <row r="287" spans="1:14" x14ac:dyDescent="0.2">
      <c r="A287" t="s">
        <v>77</v>
      </c>
      <c r="B287" t="str">
        <f t="shared" si="36"/>
        <v>IL&amp;FS  Infrastructure Debt Fund Series 2C0</v>
      </c>
      <c r="C287">
        <f t="shared" si="37"/>
        <v>0</v>
      </c>
      <c r="D287">
        <f t="shared" si="38"/>
        <v>0</v>
      </c>
      <c r="E287" t="str">
        <f t="shared" si="39"/>
        <v/>
      </c>
      <c r="K287">
        <v>0</v>
      </c>
    </row>
    <row r="288" spans="1:14" x14ac:dyDescent="0.2">
      <c r="A288" t="s">
        <v>77</v>
      </c>
      <c r="B288" t="str">
        <f t="shared" si="36"/>
        <v>IL&amp;FS  Infrastructure Debt Fund Series 2C0</v>
      </c>
      <c r="C288">
        <f t="shared" si="37"/>
        <v>0</v>
      </c>
      <c r="D288" t="str">
        <f t="shared" si="38"/>
        <v>IL&amp;FS Solar Power Limited_2C_27_12_20</v>
      </c>
      <c r="E288" t="str">
        <f t="shared" si="39"/>
        <v xml:space="preserve"> Sol</v>
      </c>
      <c r="F288" t="s">
        <v>171</v>
      </c>
      <c r="G288">
        <v>322</v>
      </c>
      <c r="H288">
        <v>1000000</v>
      </c>
      <c r="I288">
        <v>322000000</v>
      </c>
      <c r="J288">
        <v>1000000</v>
      </c>
      <c r="K288">
        <v>322000000</v>
      </c>
      <c r="L288">
        <v>0</v>
      </c>
      <c r="M288">
        <v>0</v>
      </c>
      <c r="N288">
        <v>0.20680000000000001</v>
      </c>
    </row>
    <row r="289" spans="1:14" x14ac:dyDescent="0.2">
      <c r="A289" t="s">
        <v>77</v>
      </c>
      <c r="B289" t="str">
        <f t="shared" si="36"/>
        <v>IL&amp;FS  Infrastructure Debt Fund Series 2C0</v>
      </c>
      <c r="C289">
        <f t="shared" si="37"/>
        <v>0</v>
      </c>
      <c r="D289">
        <f t="shared" si="38"/>
        <v>0</v>
      </c>
      <c r="E289" t="str">
        <f t="shared" si="39"/>
        <v/>
      </c>
      <c r="K289">
        <v>49903825</v>
      </c>
    </row>
    <row r="290" spans="1:14" x14ac:dyDescent="0.2">
      <c r="A290" t="s">
        <v>77</v>
      </c>
      <c r="B290" t="str">
        <f t="shared" si="36"/>
        <v>IL&amp;FS  Infrastructure Debt Fund Series 2C0</v>
      </c>
      <c r="C290">
        <f t="shared" si="37"/>
        <v>0</v>
      </c>
      <c r="D290" t="str">
        <f t="shared" si="38"/>
        <v>10.80_AMRI Hospitals Ltd_31032027</v>
      </c>
      <c r="E290" t="str">
        <f t="shared" si="39"/>
        <v>_AMR</v>
      </c>
      <c r="F290" t="s">
        <v>172</v>
      </c>
      <c r="G290">
        <v>365</v>
      </c>
      <c r="H290">
        <v>1000000</v>
      </c>
      <c r="I290">
        <v>365000000</v>
      </c>
      <c r="J290">
        <v>1000000</v>
      </c>
      <c r="K290">
        <v>365000000</v>
      </c>
      <c r="L290">
        <v>0</v>
      </c>
      <c r="M290">
        <v>0</v>
      </c>
      <c r="N290">
        <v>0.20280000000000001</v>
      </c>
    </row>
    <row r="291" spans="1:14" x14ac:dyDescent="0.2">
      <c r="A291" t="s">
        <v>77</v>
      </c>
      <c r="B291" t="str">
        <f t="shared" si="36"/>
        <v>IL&amp;FS  Infrastructure Debt Fund Series 2C0</v>
      </c>
      <c r="C291">
        <f t="shared" si="37"/>
        <v>0</v>
      </c>
      <c r="D291">
        <f t="shared" si="38"/>
        <v>0</v>
      </c>
      <c r="E291" t="str">
        <f t="shared" si="39"/>
        <v/>
      </c>
      <c r="K291">
        <v>-227500</v>
      </c>
    </row>
    <row r="292" spans="1:14" x14ac:dyDescent="0.2">
      <c r="A292" t="s">
        <v>77</v>
      </c>
      <c r="B292" t="str">
        <f t="shared" si="36"/>
        <v>IL&amp;FS  Infrastructure Debt Fund Series 2C0</v>
      </c>
      <c r="C292">
        <f t="shared" si="37"/>
        <v>0</v>
      </c>
      <c r="D292" t="str">
        <f t="shared" si="38"/>
        <v>Kanchanjunga Power Company Private Limited_31102029</v>
      </c>
      <c r="E292" t="str">
        <f t="shared" si="39"/>
        <v>anju</v>
      </c>
      <c r="F292" t="s">
        <v>173</v>
      </c>
      <c r="G292">
        <v>280</v>
      </c>
      <c r="H292">
        <v>1000000</v>
      </c>
      <c r="I292">
        <v>280000000</v>
      </c>
      <c r="J292">
        <v>1000000</v>
      </c>
      <c r="K292">
        <v>280000000</v>
      </c>
      <c r="L292">
        <v>0</v>
      </c>
      <c r="M292">
        <v>0</v>
      </c>
      <c r="N292">
        <v>0.15570000000000001</v>
      </c>
    </row>
    <row r="293" spans="1:14" x14ac:dyDescent="0.2">
      <c r="A293" t="s">
        <v>77</v>
      </c>
      <c r="B293" t="str">
        <f t="shared" si="36"/>
        <v>IL&amp;FS  Infrastructure Debt Fund Series 2C0</v>
      </c>
      <c r="C293">
        <f t="shared" si="37"/>
        <v>0</v>
      </c>
      <c r="D293">
        <f t="shared" si="38"/>
        <v>0</v>
      </c>
      <c r="E293" t="str">
        <f t="shared" si="39"/>
        <v/>
      </c>
      <c r="K293">
        <v>0</v>
      </c>
    </row>
    <row r="294" spans="1:14" x14ac:dyDescent="0.2">
      <c r="A294" t="s">
        <v>77</v>
      </c>
      <c r="B294" t="str">
        <f t="shared" si="36"/>
        <v>IL&amp;FS  Infrastructure Debt Fund Series 2C0</v>
      </c>
      <c r="C294">
        <f t="shared" si="37"/>
        <v>0</v>
      </c>
      <c r="D294" t="str">
        <f t="shared" si="38"/>
        <v>IL&amp;FS Solar Power Limited_2C_27_12_20_2</v>
      </c>
      <c r="E294" t="str">
        <f t="shared" si="39"/>
        <v xml:space="preserve"> Sol</v>
      </c>
      <c r="F294" t="s">
        <v>174</v>
      </c>
      <c r="G294">
        <v>150</v>
      </c>
      <c r="H294">
        <v>1000000</v>
      </c>
      <c r="I294">
        <v>150000000</v>
      </c>
      <c r="J294">
        <v>1000000</v>
      </c>
      <c r="K294">
        <v>150000000</v>
      </c>
      <c r="L294">
        <v>0</v>
      </c>
      <c r="M294">
        <v>0</v>
      </c>
      <c r="N294">
        <v>9.5500000000000002E-2</v>
      </c>
    </row>
    <row r="295" spans="1:14" x14ac:dyDescent="0.2">
      <c r="A295" t="s">
        <v>77</v>
      </c>
      <c r="B295" t="str">
        <f t="shared" si="36"/>
        <v>IL&amp;FS  Infrastructure Debt Fund Series 2C0</v>
      </c>
      <c r="C295">
        <f t="shared" ref="C295:C308" si="40">+IF(E295="CBLO",$R$3,IF(E295="Marg",$R$4,IF(D295="cash",$R$5,0)))</f>
        <v>0</v>
      </c>
      <c r="D295">
        <f t="shared" ref="D295:D323" si="41">+F295</f>
        <v>0</v>
      </c>
      <c r="E295" t="str">
        <f t="shared" ref="E295:E324" si="42">+MID(F295,6,4)</f>
        <v/>
      </c>
      <c r="K295">
        <v>21700603</v>
      </c>
    </row>
    <row r="296" spans="1:14" x14ac:dyDescent="0.2">
      <c r="A296" t="s">
        <v>77</v>
      </c>
      <c r="B296" t="str">
        <f t="shared" si="36"/>
        <v>IL&amp;FS  Infrastructure Debt Fund Series 2C0</v>
      </c>
      <c r="C296">
        <f t="shared" si="40"/>
        <v>0</v>
      </c>
      <c r="D296" t="str">
        <f t="shared" si="41"/>
        <v>Babcock Borsig Limited_2C_31032023</v>
      </c>
      <c r="E296" t="str">
        <f t="shared" si="42"/>
        <v>ck B</v>
      </c>
      <c r="F296" t="s">
        <v>175</v>
      </c>
      <c r="G296">
        <v>80</v>
      </c>
      <c r="H296">
        <v>1000000</v>
      </c>
      <c r="I296">
        <v>80000000</v>
      </c>
      <c r="J296">
        <v>1000000</v>
      </c>
      <c r="K296">
        <v>80000000</v>
      </c>
      <c r="L296">
        <v>0</v>
      </c>
      <c r="M296">
        <v>0</v>
      </c>
      <c r="N296">
        <v>4.8000000000000001E-2</v>
      </c>
    </row>
    <row r="297" spans="1:14" x14ac:dyDescent="0.2">
      <c r="A297" t="s">
        <v>77</v>
      </c>
      <c r="B297" t="str">
        <f t="shared" ref="B297:B308" si="43">+A297&amp;""&amp;C297</f>
        <v>IL&amp;FS  Infrastructure Debt Fund Series 2C0</v>
      </c>
      <c r="C297">
        <f t="shared" si="40"/>
        <v>0</v>
      </c>
      <c r="D297">
        <f t="shared" si="41"/>
        <v>0</v>
      </c>
      <c r="E297" t="str">
        <f t="shared" si="42"/>
        <v/>
      </c>
      <c r="K297">
        <v>6278772</v>
      </c>
    </row>
    <row r="298" spans="1:14" x14ac:dyDescent="0.2">
      <c r="A298" t="s">
        <v>77</v>
      </c>
      <c r="B298" t="str">
        <f t="shared" si="43"/>
        <v>IL&amp;FS  Infrastructure Debt Fund Series 2C0</v>
      </c>
      <c r="C298">
        <f t="shared" si="40"/>
        <v>0</v>
      </c>
      <c r="D298" t="str">
        <f t="shared" si="41"/>
        <v>Bhilangana Hydro Power Limited_31032030</v>
      </c>
      <c r="E298" t="str">
        <f t="shared" si="42"/>
        <v>ngan</v>
      </c>
      <c r="F298" t="s">
        <v>117</v>
      </c>
      <c r="G298">
        <v>81</v>
      </c>
      <c r="H298">
        <v>1000000</v>
      </c>
      <c r="I298">
        <v>81000000</v>
      </c>
      <c r="J298">
        <v>1000000</v>
      </c>
      <c r="K298">
        <v>81000000</v>
      </c>
      <c r="L298">
        <v>0</v>
      </c>
      <c r="M298">
        <v>0</v>
      </c>
      <c r="N298">
        <v>4.4999999999999998E-2</v>
      </c>
    </row>
    <row r="299" spans="1:14" x14ac:dyDescent="0.2">
      <c r="A299" t="s">
        <v>77</v>
      </c>
      <c r="B299" t="str">
        <f t="shared" si="43"/>
        <v>IL&amp;FS  Infrastructure Debt Fund Series 2C0</v>
      </c>
      <c r="C299">
        <f t="shared" si="40"/>
        <v>0</v>
      </c>
      <c r="D299">
        <f t="shared" si="41"/>
        <v>0</v>
      </c>
      <c r="E299" t="str">
        <f t="shared" si="42"/>
        <v/>
      </c>
      <c r="K299">
        <v>0</v>
      </c>
    </row>
    <row r="300" spans="1:14" x14ac:dyDescent="0.2">
      <c r="A300" t="s">
        <v>77</v>
      </c>
      <c r="B300" t="str">
        <f t="shared" si="43"/>
        <v>IL&amp;FS  Infrastructure Debt Fund Series 2C0</v>
      </c>
      <c r="C300">
        <f t="shared" si="40"/>
        <v>0</v>
      </c>
      <c r="D300" t="str">
        <f t="shared" si="41"/>
        <v>ADPL_26_SEP_2021_2B</v>
      </c>
      <c r="E300" t="str">
        <f t="shared" si="42"/>
        <v>26_S</v>
      </c>
      <c r="F300" t="s">
        <v>116</v>
      </c>
      <c r="G300">
        <v>11000</v>
      </c>
      <c r="H300">
        <v>1000</v>
      </c>
      <c r="I300">
        <v>11000000</v>
      </c>
      <c r="J300">
        <v>1000</v>
      </c>
      <c r="K300">
        <v>11000000</v>
      </c>
      <c r="L300">
        <v>0</v>
      </c>
      <c r="M300">
        <v>0</v>
      </c>
      <c r="N300">
        <v>6.1000000000000004E-3</v>
      </c>
    </row>
    <row r="301" spans="1:14" x14ac:dyDescent="0.2">
      <c r="A301" t="s">
        <v>77</v>
      </c>
      <c r="B301" t="str">
        <f t="shared" si="43"/>
        <v>IL&amp;FS  Infrastructure Debt Fund Series 2C0</v>
      </c>
      <c r="C301">
        <f t="shared" si="40"/>
        <v>0</v>
      </c>
      <c r="D301">
        <f t="shared" si="41"/>
        <v>0</v>
      </c>
      <c r="E301" t="str">
        <f t="shared" si="42"/>
        <v/>
      </c>
      <c r="K301">
        <v>0</v>
      </c>
    </row>
    <row r="302" spans="1:14" x14ac:dyDescent="0.2">
      <c r="A302" t="s">
        <v>77</v>
      </c>
      <c r="B302" t="str">
        <f t="shared" si="43"/>
        <v>IL&amp;FS  Infrastructure Debt Fund Series 2C0</v>
      </c>
      <c r="C302">
        <f t="shared" si="40"/>
        <v>0</v>
      </c>
      <c r="D302" t="str">
        <f t="shared" si="41"/>
        <v>ADPL_26_SEP_2021</v>
      </c>
      <c r="E302" t="str">
        <f t="shared" si="42"/>
        <v>26_S</v>
      </c>
      <c r="F302" t="s">
        <v>113</v>
      </c>
      <c r="G302">
        <v>11000</v>
      </c>
      <c r="H302">
        <v>1000</v>
      </c>
      <c r="I302">
        <v>11000000</v>
      </c>
      <c r="J302">
        <v>1000</v>
      </c>
      <c r="K302">
        <v>11000000</v>
      </c>
      <c r="L302">
        <v>0</v>
      </c>
      <c r="M302">
        <v>0</v>
      </c>
      <c r="N302">
        <v>6.1000000000000004E-3</v>
      </c>
    </row>
    <row r="303" spans="1:14" x14ac:dyDescent="0.2">
      <c r="A303" t="s">
        <v>77</v>
      </c>
      <c r="B303" t="str">
        <f t="shared" si="43"/>
        <v>IL&amp;FS  Infrastructure Debt Fund Series 2C0</v>
      </c>
      <c r="C303">
        <f t="shared" si="40"/>
        <v>0</v>
      </c>
      <c r="D303">
        <f t="shared" si="41"/>
        <v>0</v>
      </c>
      <c r="E303" t="str">
        <f t="shared" si="42"/>
        <v/>
      </c>
      <c r="K303">
        <v>0</v>
      </c>
    </row>
    <row r="304" spans="1:14" x14ac:dyDescent="0.2">
      <c r="A304" t="s">
        <v>77</v>
      </c>
      <c r="B304" t="str">
        <f t="shared" si="43"/>
        <v>IL&amp;FS  Infrastructure Debt Fund Series 2C0</v>
      </c>
      <c r="C304">
        <f t="shared" si="40"/>
        <v>0</v>
      </c>
      <c r="D304" t="str">
        <f t="shared" si="41"/>
        <v>Williamson Magor &amp; Co. Limited</v>
      </c>
      <c r="E304" t="str">
        <f t="shared" si="42"/>
        <v>amso</v>
      </c>
      <c r="F304" t="s">
        <v>55</v>
      </c>
      <c r="G304">
        <v>10</v>
      </c>
      <c r="H304">
        <v>1000000</v>
      </c>
      <c r="I304">
        <v>10000000</v>
      </c>
      <c r="J304">
        <v>1000000</v>
      </c>
      <c r="K304">
        <v>10000000</v>
      </c>
      <c r="L304">
        <v>0</v>
      </c>
      <c r="M304">
        <v>0</v>
      </c>
      <c r="N304">
        <v>5.5999999999999999E-3</v>
      </c>
    </row>
    <row r="305" spans="1:14" x14ac:dyDescent="0.2">
      <c r="A305" t="s">
        <v>77</v>
      </c>
      <c r="B305" t="str">
        <f t="shared" si="43"/>
        <v>IL&amp;FS  Infrastructure Debt Fund Series 2C0</v>
      </c>
      <c r="C305">
        <f t="shared" si="40"/>
        <v>0</v>
      </c>
      <c r="D305">
        <f t="shared" si="41"/>
        <v>0</v>
      </c>
      <c r="E305" t="str">
        <f t="shared" si="42"/>
        <v/>
      </c>
      <c r="K305">
        <v>0</v>
      </c>
    </row>
    <row r="306" spans="1:14" x14ac:dyDescent="0.2">
      <c r="A306" t="s">
        <v>77</v>
      </c>
      <c r="B306" t="str">
        <f t="shared" si="43"/>
        <v>IL&amp;FS  Infrastructure Debt Fund Series 2C0</v>
      </c>
      <c r="C306">
        <f t="shared" si="40"/>
        <v>0</v>
      </c>
      <c r="D306" t="str">
        <f t="shared" si="41"/>
        <v>Clean Max Enviro Energy Solutions Private Limited</v>
      </c>
      <c r="E306" t="str">
        <f t="shared" si="42"/>
        <v xml:space="preserve"> Max</v>
      </c>
      <c r="F306" t="s">
        <v>13</v>
      </c>
      <c r="G306">
        <v>10</v>
      </c>
      <c r="H306">
        <v>1000000</v>
      </c>
      <c r="I306">
        <v>10000000</v>
      </c>
      <c r="J306">
        <v>1000000</v>
      </c>
      <c r="K306">
        <v>10000000</v>
      </c>
      <c r="L306">
        <v>0</v>
      </c>
      <c r="M306">
        <v>0</v>
      </c>
      <c r="N306">
        <v>5.5999999999999999E-3</v>
      </c>
    </row>
    <row r="307" spans="1:14" x14ac:dyDescent="0.2">
      <c r="A307" t="s">
        <v>77</v>
      </c>
      <c r="B307" t="str">
        <f t="shared" si="43"/>
        <v>IL&amp;FS  Infrastructure Debt Fund Series 2C0</v>
      </c>
      <c r="C307">
        <f t="shared" si="40"/>
        <v>0</v>
      </c>
      <c r="D307">
        <f t="shared" si="41"/>
        <v>0</v>
      </c>
      <c r="E307" t="str">
        <f t="shared" si="42"/>
        <v/>
      </c>
      <c r="K307">
        <v>0</v>
      </c>
    </row>
    <row r="308" spans="1:14" x14ac:dyDescent="0.2">
      <c r="A308" t="s">
        <v>77</v>
      </c>
      <c r="B308" t="str">
        <f t="shared" si="43"/>
        <v>IL&amp;FS  Infrastructure Debt Fund Series 2C0</v>
      </c>
      <c r="C308">
        <f t="shared" si="40"/>
        <v>0</v>
      </c>
      <c r="D308" t="str">
        <f t="shared" si="41"/>
        <v>Bhilangana Hydro Power Limited_310324</v>
      </c>
      <c r="E308" t="str">
        <f t="shared" si="42"/>
        <v>ngan</v>
      </c>
      <c r="F308" t="s">
        <v>135</v>
      </c>
      <c r="G308">
        <v>8</v>
      </c>
      <c r="H308">
        <v>1000000</v>
      </c>
      <c r="I308">
        <v>8000000</v>
      </c>
      <c r="J308">
        <v>1000000</v>
      </c>
      <c r="K308">
        <v>8000000</v>
      </c>
      <c r="L308">
        <v>0</v>
      </c>
      <c r="M308">
        <v>0</v>
      </c>
      <c r="N308">
        <v>4.4000000000000003E-3</v>
      </c>
    </row>
    <row r="309" spans="1:14" x14ac:dyDescent="0.2">
      <c r="A309" t="s">
        <v>77</v>
      </c>
      <c r="B309" t="str">
        <f t="shared" ref="B309:B356" si="44">+A309&amp;""&amp;C309</f>
        <v>IL&amp;FS  Infrastructure Debt Fund Series 2C0</v>
      </c>
      <c r="C309">
        <f t="shared" ref="C309:C355" si="45">+IF(E309="CBLO",$R$3,IF(E309="Marg",$R$4,IF(D309="cash",$R$5,0)))</f>
        <v>0</v>
      </c>
      <c r="D309">
        <f t="shared" si="41"/>
        <v>0</v>
      </c>
      <c r="E309" t="str">
        <f t="shared" si="42"/>
        <v/>
      </c>
      <c r="K309">
        <v>0</v>
      </c>
    </row>
    <row r="310" spans="1:14" x14ac:dyDescent="0.2">
      <c r="A310" t="s">
        <v>77</v>
      </c>
      <c r="B310" t="str">
        <f t="shared" si="44"/>
        <v>IL&amp;FS  Infrastructure Debt Fund Series 2C0</v>
      </c>
      <c r="C310">
        <f t="shared" si="45"/>
        <v>0</v>
      </c>
      <c r="D310" t="str">
        <f t="shared" si="41"/>
        <v>IWEL_2A_30092021</v>
      </c>
      <c r="E310" t="str">
        <f t="shared" si="42"/>
        <v>2A_3</v>
      </c>
      <c r="F310" t="s">
        <v>150</v>
      </c>
      <c r="G310">
        <v>5</v>
      </c>
      <c r="H310">
        <v>1000000</v>
      </c>
      <c r="I310">
        <v>5000000</v>
      </c>
      <c r="J310">
        <v>1000000</v>
      </c>
      <c r="K310">
        <v>5000000</v>
      </c>
      <c r="L310">
        <v>0</v>
      </c>
      <c r="M310">
        <v>0</v>
      </c>
      <c r="N310">
        <v>3.7000000000000002E-3</v>
      </c>
    </row>
    <row r="311" spans="1:14" x14ac:dyDescent="0.2">
      <c r="A311" t="s">
        <v>77</v>
      </c>
      <c r="B311" t="str">
        <f t="shared" si="44"/>
        <v>IL&amp;FS  Infrastructure Debt Fund Series 2C0</v>
      </c>
      <c r="C311">
        <f t="shared" si="45"/>
        <v>0</v>
      </c>
      <c r="D311">
        <f t="shared" si="41"/>
        <v>0</v>
      </c>
      <c r="E311" t="str">
        <f t="shared" si="42"/>
        <v/>
      </c>
      <c r="K311">
        <v>1724717</v>
      </c>
    </row>
    <row r="312" spans="1:14" x14ac:dyDescent="0.2">
      <c r="A312" t="s">
        <v>77</v>
      </c>
      <c r="B312" t="str">
        <f t="shared" si="44"/>
        <v>IL&amp;FS  Infrastructure Debt Fund Series 2C0</v>
      </c>
      <c r="C312">
        <f t="shared" si="45"/>
        <v>0</v>
      </c>
      <c r="D312" t="str">
        <f t="shared" si="41"/>
        <v>Time_Technoplast_2C_06092021</v>
      </c>
      <c r="E312" t="str">
        <f t="shared" si="42"/>
        <v>Tech</v>
      </c>
      <c r="F312" t="s">
        <v>176</v>
      </c>
      <c r="G312">
        <v>1</v>
      </c>
      <c r="H312">
        <v>2621745.0299999998</v>
      </c>
      <c r="I312">
        <v>2621745.0260000001</v>
      </c>
      <c r="J312">
        <v>2621745.0263</v>
      </c>
      <c r="K312">
        <v>2621745.0299999998</v>
      </c>
      <c r="L312">
        <v>0</v>
      </c>
      <c r="M312">
        <v>0</v>
      </c>
      <c r="N312">
        <v>1.5E-3</v>
      </c>
    </row>
    <row r="313" spans="1:14" x14ac:dyDescent="0.2">
      <c r="A313" t="s">
        <v>77</v>
      </c>
      <c r="B313" t="str">
        <f t="shared" si="44"/>
        <v>IL&amp;FS  Infrastructure Debt Fund Series 2C0</v>
      </c>
      <c r="C313">
        <f t="shared" si="45"/>
        <v>0</v>
      </c>
      <c r="D313">
        <f t="shared" si="41"/>
        <v>0</v>
      </c>
      <c r="E313" t="str">
        <f t="shared" si="42"/>
        <v/>
      </c>
      <c r="K313">
        <v>23380</v>
      </c>
    </row>
    <row r="314" spans="1:14" x14ac:dyDescent="0.2">
      <c r="A314" t="s">
        <v>77</v>
      </c>
      <c r="B314" t="str">
        <f t="shared" si="44"/>
        <v>IL&amp;FS  Infrastructure Debt Fund Series 2C0</v>
      </c>
      <c r="C314">
        <f t="shared" si="45"/>
        <v>0</v>
      </c>
      <c r="D314" t="str">
        <f t="shared" si="41"/>
        <v>ADPL_Interscheme_1A_31032019</v>
      </c>
      <c r="E314" t="str">
        <f t="shared" si="42"/>
        <v>Inte</v>
      </c>
      <c r="F314" t="s">
        <v>118</v>
      </c>
      <c r="G314">
        <v>1000</v>
      </c>
      <c r="H314">
        <v>1000</v>
      </c>
      <c r="I314">
        <v>1000000</v>
      </c>
      <c r="J314">
        <v>1000</v>
      </c>
      <c r="K314">
        <v>1000000</v>
      </c>
      <c r="L314">
        <v>0</v>
      </c>
      <c r="M314">
        <v>0</v>
      </c>
      <c r="N314">
        <v>5.9999999999999995E-4</v>
      </c>
    </row>
    <row r="315" spans="1:14" x14ac:dyDescent="0.2">
      <c r="A315" t="s">
        <v>77</v>
      </c>
      <c r="B315" t="str">
        <f t="shared" si="44"/>
        <v>IL&amp;FS  Infrastructure Debt Fund Series 2C0</v>
      </c>
      <c r="C315">
        <f t="shared" si="45"/>
        <v>0</v>
      </c>
      <c r="D315">
        <f t="shared" si="41"/>
        <v>0</v>
      </c>
      <c r="E315" t="str">
        <f t="shared" si="42"/>
        <v/>
      </c>
      <c r="K315">
        <v>0</v>
      </c>
    </row>
    <row r="316" spans="1:14" x14ac:dyDescent="0.2">
      <c r="A316" t="s">
        <v>77</v>
      </c>
      <c r="B316" t="str">
        <f t="shared" si="44"/>
        <v>IL&amp;FS  Infrastructure Debt Fund Series 2C0</v>
      </c>
      <c r="C316">
        <f t="shared" si="45"/>
        <v>0</v>
      </c>
      <c r="D316">
        <f t="shared" si="41"/>
        <v>0</v>
      </c>
      <c r="E316" t="str">
        <f t="shared" si="42"/>
        <v/>
      </c>
      <c r="I316">
        <v>1708621745.026</v>
      </c>
      <c r="K316">
        <v>1788025540.75</v>
      </c>
      <c r="L316">
        <v>0</v>
      </c>
      <c r="M316">
        <v>0</v>
      </c>
      <c r="N316">
        <v>0.99409999999999998</v>
      </c>
    </row>
    <row r="317" spans="1:14" x14ac:dyDescent="0.2">
      <c r="A317" t="s">
        <v>77</v>
      </c>
      <c r="B317" t="str">
        <f t="shared" si="44"/>
        <v>IL&amp;FS  Infrastructure Debt Fund Series 2C0</v>
      </c>
      <c r="C317">
        <f t="shared" si="45"/>
        <v>0</v>
      </c>
      <c r="D317" t="str">
        <f t="shared" si="41"/>
        <v>Fixed Deposit</v>
      </c>
      <c r="E317" t="str">
        <f t="shared" si="42"/>
        <v xml:space="preserve"> Dep</v>
      </c>
      <c r="F317" t="s">
        <v>119</v>
      </c>
    </row>
    <row r="318" spans="1:14" x14ac:dyDescent="0.2">
      <c r="A318" t="s">
        <v>77</v>
      </c>
      <c r="B318" t="str">
        <f t="shared" si="44"/>
        <v>IL&amp;FS  Infrastructure Debt Fund Series 2CCBLO Margin</v>
      </c>
      <c r="C318" t="str">
        <f t="shared" si="45"/>
        <v>CBLO Margin</v>
      </c>
      <c r="D318" t="str">
        <f t="shared" si="41"/>
        <v>CBLO_Margin_04122017</v>
      </c>
      <c r="E318" t="str">
        <f t="shared" si="42"/>
        <v>Marg</v>
      </c>
      <c r="F318" t="s">
        <v>120</v>
      </c>
      <c r="G318">
        <v>1000000</v>
      </c>
      <c r="H318">
        <v>1</v>
      </c>
      <c r="I318">
        <v>1000000</v>
      </c>
      <c r="J318">
        <v>1</v>
      </c>
      <c r="K318">
        <v>1000000</v>
      </c>
      <c r="L318">
        <v>0</v>
      </c>
      <c r="M318">
        <v>0</v>
      </c>
      <c r="N318">
        <v>5.9999999999999995E-4</v>
      </c>
    </row>
    <row r="319" spans="1:14" x14ac:dyDescent="0.2">
      <c r="A319" t="s">
        <v>77</v>
      </c>
      <c r="B319" t="str">
        <f t="shared" si="44"/>
        <v>IL&amp;FS  Infrastructure Debt Fund Series 2C0</v>
      </c>
      <c r="C319">
        <f t="shared" si="45"/>
        <v>0</v>
      </c>
      <c r="D319">
        <f t="shared" si="41"/>
        <v>0</v>
      </c>
      <c r="E319" t="str">
        <f t="shared" si="42"/>
        <v/>
      </c>
      <c r="K319">
        <v>0</v>
      </c>
    </row>
    <row r="320" spans="1:14" x14ac:dyDescent="0.2">
      <c r="A320" t="s">
        <v>77</v>
      </c>
      <c r="B320" t="str">
        <f t="shared" si="44"/>
        <v>IL&amp;FS  Infrastructure Debt Fund Series 2CCBLO Margin</v>
      </c>
      <c r="C320" t="str">
        <f t="shared" si="45"/>
        <v>CBLO Margin</v>
      </c>
      <c r="D320" t="str">
        <f t="shared" si="41"/>
        <v>CBLO MARGIN _30092016</v>
      </c>
      <c r="E320" t="str">
        <f t="shared" si="42"/>
        <v>MARG</v>
      </c>
      <c r="F320" t="s">
        <v>177</v>
      </c>
      <c r="G320">
        <v>990000</v>
      </c>
      <c r="H320">
        <v>1</v>
      </c>
      <c r="I320">
        <v>990000</v>
      </c>
      <c r="J320">
        <v>1</v>
      </c>
      <c r="K320">
        <v>990000</v>
      </c>
      <c r="L320">
        <v>0</v>
      </c>
      <c r="M320">
        <v>0</v>
      </c>
      <c r="N320">
        <v>5.9999999999999995E-4</v>
      </c>
    </row>
    <row r="321" spans="1:14" x14ac:dyDescent="0.2">
      <c r="A321" t="s">
        <v>77</v>
      </c>
      <c r="B321" t="str">
        <f t="shared" si="44"/>
        <v>IL&amp;FS  Infrastructure Debt Fund Series 2C0</v>
      </c>
      <c r="C321">
        <f t="shared" si="45"/>
        <v>0</v>
      </c>
      <c r="D321">
        <f t="shared" si="41"/>
        <v>0</v>
      </c>
      <c r="E321" t="str">
        <f t="shared" si="42"/>
        <v/>
      </c>
      <c r="K321">
        <v>0</v>
      </c>
    </row>
    <row r="322" spans="1:14" x14ac:dyDescent="0.2">
      <c r="A322" t="s">
        <v>77</v>
      </c>
      <c r="B322" t="str">
        <f t="shared" si="44"/>
        <v>IL&amp;FS  Infrastructure Debt Fund Series 2CCBLO Margin</v>
      </c>
      <c r="C322" t="str">
        <f t="shared" si="45"/>
        <v>CBLO Margin</v>
      </c>
      <c r="D322" t="str">
        <f t="shared" si="41"/>
        <v>CBLO MARGIN 01082018</v>
      </c>
      <c r="E322" t="str">
        <f t="shared" si="42"/>
        <v>MARG</v>
      </c>
      <c r="F322" t="s">
        <v>178</v>
      </c>
      <c r="G322">
        <v>500000</v>
      </c>
      <c r="H322">
        <v>1</v>
      </c>
      <c r="I322">
        <v>500000</v>
      </c>
      <c r="J322">
        <v>1</v>
      </c>
      <c r="K322">
        <v>500000</v>
      </c>
      <c r="L322">
        <v>0</v>
      </c>
      <c r="M322">
        <v>0</v>
      </c>
      <c r="N322">
        <v>2.9999999999999997E-4</v>
      </c>
    </row>
    <row r="323" spans="1:14" x14ac:dyDescent="0.2">
      <c r="A323" t="s">
        <v>77</v>
      </c>
      <c r="B323" t="str">
        <f t="shared" si="44"/>
        <v>IL&amp;FS  Infrastructure Debt Fund Series 2C0</v>
      </c>
      <c r="C323">
        <f t="shared" si="45"/>
        <v>0</v>
      </c>
      <c r="D323">
        <f t="shared" si="41"/>
        <v>0</v>
      </c>
      <c r="E323" t="str">
        <f t="shared" si="42"/>
        <v/>
      </c>
      <c r="K323">
        <v>0</v>
      </c>
    </row>
    <row r="324" spans="1:14" x14ac:dyDescent="0.2">
      <c r="A324" t="s">
        <v>77</v>
      </c>
      <c r="B324" t="str">
        <f t="shared" si="44"/>
        <v>IL&amp;FS  Infrastructure Debt Fund Series 2CCBLO Margin</v>
      </c>
      <c r="C324" t="str">
        <f t="shared" si="45"/>
        <v>CBLO Margin</v>
      </c>
      <c r="D324" t="str">
        <f t="shared" ref="D324:D355" si="46">+F324</f>
        <v>CCIL MARGIN 08122017</v>
      </c>
      <c r="E324" t="str">
        <f t="shared" si="42"/>
        <v>MARG</v>
      </c>
      <c r="F324" t="s">
        <v>179</v>
      </c>
      <c r="G324">
        <v>250000</v>
      </c>
      <c r="H324">
        <v>1</v>
      </c>
      <c r="I324">
        <v>250000</v>
      </c>
      <c r="J324">
        <v>1</v>
      </c>
      <c r="K324">
        <v>250000</v>
      </c>
      <c r="L324">
        <v>0</v>
      </c>
      <c r="M324">
        <v>0</v>
      </c>
      <c r="N324">
        <v>1E-4</v>
      </c>
    </row>
    <row r="325" spans="1:14" x14ac:dyDescent="0.2">
      <c r="A325" t="s">
        <v>77</v>
      </c>
      <c r="B325" t="str">
        <f t="shared" si="44"/>
        <v>IL&amp;FS  Infrastructure Debt Fund Series 2C0</v>
      </c>
      <c r="C325">
        <f t="shared" si="45"/>
        <v>0</v>
      </c>
      <c r="D325">
        <f t="shared" si="46"/>
        <v>0</v>
      </c>
      <c r="E325" t="str">
        <f t="shared" ref="E325:E355" si="47">+MID(F325,6,4)</f>
        <v/>
      </c>
      <c r="K325">
        <v>0</v>
      </c>
    </row>
    <row r="326" spans="1:14" x14ac:dyDescent="0.2">
      <c r="A326" t="s">
        <v>77</v>
      </c>
      <c r="B326" t="str">
        <f t="shared" si="44"/>
        <v>IL&amp;FS  Infrastructure Debt Fund Series 2CCBLO Margin</v>
      </c>
      <c r="C326" t="str">
        <f t="shared" si="45"/>
        <v>CBLO Margin</v>
      </c>
      <c r="D326" t="str">
        <f t="shared" si="46"/>
        <v>CBLO MARGIN 20122017</v>
      </c>
      <c r="E326" t="str">
        <f t="shared" si="47"/>
        <v>MARG</v>
      </c>
      <c r="F326" t="s">
        <v>169</v>
      </c>
      <c r="G326">
        <v>100000</v>
      </c>
      <c r="H326">
        <v>1</v>
      </c>
      <c r="I326">
        <v>100000</v>
      </c>
      <c r="J326">
        <v>1</v>
      </c>
      <c r="K326">
        <v>100000</v>
      </c>
      <c r="L326">
        <v>0</v>
      </c>
      <c r="M326">
        <v>0</v>
      </c>
      <c r="N326">
        <v>1E-4</v>
      </c>
    </row>
    <row r="327" spans="1:14" x14ac:dyDescent="0.2">
      <c r="A327" t="s">
        <v>77</v>
      </c>
      <c r="B327" t="str">
        <f t="shared" si="44"/>
        <v>IL&amp;FS  Infrastructure Debt Fund Series 2C0</v>
      </c>
      <c r="C327">
        <f t="shared" si="45"/>
        <v>0</v>
      </c>
      <c r="D327">
        <f t="shared" si="46"/>
        <v>0</v>
      </c>
      <c r="E327" t="str">
        <f t="shared" si="47"/>
        <v/>
      </c>
      <c r="K327">
        <v>0</v>
      </c>
    </row>
    <row r="328" spans="1:14" x14ac:dyDescent="0.2">
      <c r="A328" t="s">
        <v>77</v>
      </c>
      <c r="B328" t="str">
        <f t="shared" si="44"/>
        <v>IL&amp;FS  Infrastructure Debt Fund Series 2CCBLO Margin</v>
      </c>
      <c r="C328" t="str">
        <f t="shared" si="45"/>
        <v>CBLO Margin</v>
      </c>
      <c r="D328" t="str">
        <f t="shared" si="46"/>
        <v>CBLO_Margin_28092017</v>
      </c>
      <c r="E328" t="str">
        <f t="shared" si="47"/>
        <v>Marg</v>
      </c>
      <c r="F328" t="s">
        <v>180</v>
      </c>
      <c r="G328">
        <v>75000</v>
      </c>
      <c r="H328">
        <v>1</v>
      </c>
      <c r="I328">
        <v>75000</v>
      </c>
      <c r="J328">
        <v>1</v>
      </c>
      <c r="K328">
        <v>75000</v>
      </c>
      <c r="L328">
        <v>0</v>
      </c>
      <c r="M328">
        <v>0</v>
      </c>
      <c r="N328">
        <v>0</v>
      </c>
    </row>
    <row r="329" spans="1:14" x14ac:dyDescent="0.2">
      <c r="A329" t="s">
        <v>77</v>
      </c>
      <c r="B329" t="str">
        <f t="shared" si="44"/>
        <v>IL&amp;FS  Infrastructure Debt Fund Series 2C0</v>
      </c>
      <c r="C329">
        <f t="shared" si="45"/>
        <v>0</v>
      </c>
      <c r="D329">
        <f t="shared" si="46"/>
        <v>0</v>
      </c>
      <c r="E329" t="str">
        <f t="shared" si="47"/>
        <v/>
      </c>
      <c r="K329">
        <v>0</v>
      </c>
    </row>
    <row r="330" spans="1:14" x14ac:dyDescent="0.2">
      <c r="A330" t="s">
        <v>77</v>
      </c>
      <c r="B330" t="str">
        <f t="shared" si="44"/>
        <v>IL&amp;FS  Infrastructure Debt Fund Series 2CCBLO Margin</v>
      </c>
      <c r="C330" t="str">
        <f t="shared" si="45"/>
        <v>CBLO Margin</v>
      </c>
      <c r="D330" t="str">
        <f t="shared" si="46"/>
        <v>CBLO_Margin_28082017</v>
      </c>
      <c r="E330" t="str">
        <f t="shared" si="47"/>
        <v>Marg</v>
      </c>
      <c r="F330" t="s">
        <v>181</v>
      </c>
      <c r="G330">
        <v>50000</v>
      </c>
      <c r="H330">
        <v>1</v>
      </c>
      <c r="I330">
        <v>50000</v>
      </c>
      <c r="J330">
        <v>1</v>
      </c>
      <c r="K330">
        <v>50000</v>
      </c>
      <c r="L330">
        <v>0</v>
      </c>
      <c r="M330">
        <v>0</v>
      </c>
      <c r="N330">
        <v>0</v>
      </c>
    </row>
    <row r="331" spans="1:14" x14ac:dyDescent="0.2">
      <c r="A331" t="s">
        <v>77</v>
      </c>
      <c r="B331" t="str">
        <f t="shared" si="44"/>
        <v>IL&amp;FS  Infrastructure Debt Fund Series 2CCBLO Margin</v>
      </c>
      <c r="C331" t="str">
        <f t="shared" si="45"/>
        <v>CBLO Margin</v>
      </c>
      <c r="D331" t="str">
        <f t="shared" si="46"/>
        <v>CBLO_MARGIN_04092017</v>
      </c>
      <c r="E331" t="str">
        <f t="shared" si="47"/>
        <v>MARG</v>
      </c>
      <c r="F331" t="s">
        <v>182</v>
      </c>
      <c r="G331">
        <v>25000</v>
      </c>
      <c r="H331">
        <v>1</v>
      </c>
      <c r="I331">
        <v>25000</v>
      </c>
      <c r="J331">
        <v>1</v>
      </c>
      <c r="K331">
        <v>25000</v>
      </c>
      <c r="L331">
        <v>0</v>
      </c>
      <c r="M331">
        <v>0</v>
      </c>
      <c r="N331">
        <v>0</v>
      </c>
    </row>
    <row r="332" spans="1:14" x14ac:dyDescent="0.2">
      <c r="A332" t="s">
        <v>77</v>
      </c>
      <c r="B332" t="str">
        <f t="shared" si="44"/>
        <v>IL&amp;FS  Infrastructure Debt Fund Series 2C0</v>
      </c>
      <c r="C332">
        <f t="shared" si="45"/>
        <v>0</v>
      </c>
      <c r="D332">
        <f t="shared" si="46"/>
        <v>0</v>
      </c>
      <c r="E332" t="str">
        <f t="shared" si="47"/>
        <v/>
      </c>
      <c r="K332">
        <v>0</v>
      </c>
    </row>
    <row r="333" spans="1:14" x14ac:dyDescent="0.2">
      <c r="A333" t="s">
        <v>77</v>
      </c>
      <c r="B333" t="str">
        <f t="shared" si="44"/>
        <v>IL&amp;FS  Infrastructure Debt Fund Series 2CCBLO Margin</v>
      </c>
      <c r="C333" t="str">
        <f t="shared" si="45"/>
        <v>CBLO Margin</v>
      </c>
      <c r="D333" t="str">
        <f t="shared" si="46"/>
        <v>CBLO MARGIN _30092016</v>
      </c>
      <c r="E333" t="str">
        <f t="shared" si="47"/>
        <v>MARG</v>
      </c>
      <c r="F333" t="s">
        <v>177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</row>
    <row r="334" spans="1:14" x14ac:dyDescent="0.2">
      <c r="A334" t="s">
        <v>77</v>
      </c>
      <c r="B334" t="str">
        <f t="shared" si="44"/>
        <v>IL&amp;FS  Infrastructure Debt Fund Series 2C0</v>
      </c>
      <c r="C334">
        <f t="shared" si="45"/>
        <v>0</v>
      </c>
      <c r="D334">
        <f t="shared" si="46"/>
        <v>0</v>
      </c>
      <c r="E334" t="str">
        <f t="shared" si="47"/>
        <v/>
      </c>
      <c r="K334">
        <v>0</v>
      </c>
    </row>
    <row r="335" spans="1:14" x14ac:dyDescent="0.2">
      <c r="A335" t="s">
        <v>77</v>
      </c>
      <c r="B335" t="str">
        <f t="shared" si="44"/>
        <v>IL&amp;FS  Infrastructure Debt Fund Series 2C0</v>
      </c>
      <c r="C335">
        <f t="shared" si="45"/>
        <v>0</v>
      </c>
      <c r="D335">
        <f t="shared" si="46"/>
        <v>0</v>
      </c>
      <c r="E335" t="str">
        <f t="shared" si="47"/>
        <v/>
      </c>
      <c r="I335">
        <v>2990000</v>
      </c>
      <c r="K335">
        <v>2990000.03</v>
      </c>
      <c r="L335">
        <v>0</v>
      </c>
      <c r="M335">
        <v>0</v>
      </c>
      <c r="N335">
        <v>1.6999999999999999E-3</v>
      </c>
    </row>
    <row r="336" spans="1:14" x14ac:dyDescent="0.2">
      <c r="A336" t="s">
        <v>77</v>
      </c>
      <c r="B336" t="str">
        <f t="shared" si="44"/>
        <v>IL&amp;FS  Infrastructure Debt Fund Series 2C0</v>
      </c>
      <c r="C336">
        <f t="shared" si="45"/>
        <v>0</v>
      </c>
      <c r="D336" t="str">
        <f t="shared" si="46"/>
        <v>Cash / Bank</v>
      </c>
      <c r="E336" t="str">
        <f t="shared" si="47"/>
        <v>/ Ba</v>
      </c>
      <c r="F336" t="s">
        <v>122</v>
      </c>
    </row>
    <row r="337" spans="1:14" x14ac:dyDescent="0.2">
      <c r="A337" t="s">
        <v>77</v>
      </c>
      <c r="B337" t="str">
        <f t="shared" si="44"/>
        <v>IL&amp;FS  Infrastructure Debt Fund Series 2CCash &amp; Cash Equivalents</v>
      </c>
      <c r="C337" t="str">
        <f t="shared" si="45"/>
        <v>Cash &amp; Cash Equivalents</v>
      </c>
      <c r="D337" t="str">
        <f t="shared" si="46"/>
        <v>CASH</v>
      </c>
      <c r="E337" t="str">
        <f t="shared" si="47"/>
        <v/>
      </c>
      <c r="F337" t="s">
        <v>123</v>
      </c>
      <c r="G337">
        <v>14092853.438999999</v>
      </c>
      <c r="H337">
        <v>1</v>
      </c>
      <c r="I337">
        <v>14092853.438999999</v>
      </c>
      <c r="J337">
        <v>1</v>
      </c>
      <c r="K337">
        <v>14092853.439999999</v>
      </c>
      <c r="L337">
        <v>0</v>
      </c>
      <c r="M337">
        <v>0</v>
      </c>
      <c r="N337">
        <v>7.7999999999999996E-3</v>
      </c>
    </row>
    <row r="338" spans="1:14" x14ac:dyDescent="0.2">
      <c r="A338" t="s">
        <v>77</v>
      </c>
      <c r="B338" t="str">
        <f t="shared" si="44"/>
        <v>IL&amp;FS  Infrastructure Debt Fund Series 2C0</v>
      </c>
      <c r="C338">
        <f t="shared" si="45"/>
        <v>0</v>
      </c>
      <c r="D338" t="str">
        <f t="shared" si="46"/>
        <v>CASH Rec/Payable</v>
      </c>
      <c r="E338" t="str">
        <f t="shared" si="47"/>
        <v>Rec/</v>
      </c>
      <c r="F338" t="s">
        <v>124</v>
      </c>
      <c r="G338">
        <v>-6415594.4069999997</v>
      </c>
      <c r="H338">
        <v>1</v>
      </c>
      <c r="I338">
        <v>-6415594.4069999997</v>
      </c>
      <c r="J338">
        <v>1</v>
      </c>
      <c r="K338">
        <v>-6415594.4100000001</v>
      </c>
      <c r="L338">
        <v>0</v>
      </c>
      <c r="M338">
        <v>0</v>
      </c>
      <c r="N338">
        <v>-3.5999999999999999E-3</v>
      </c>
    </row>
    <row r="339" spans="1:14" x14ac:dyDescent="0.2">
      <c r="A339" t="s">
        <v>77</v>
      </c>
      <c r="B339" t="str">
        <f t="shared" si="44"/>
        <v>IL&amp;FS  Infrastructure Debt Fund Series 2C0</v>
      </c>
      <c r="C339">
        <f t="shared" si="45"/>
        <v>0</v>
      </c>
      <c r="D339">
        <f t="shared" si="46"/>
        <v>0</v>
      </c>
      <c r="E339" t="str">
        <f t="shared" si="47"/>
        <v/>
      </c>
      <c r="I339">
        <v>7677259.0319999997</v>
      </c>
      <c r="K339">
        <v>7677259.0300000003</v>
      </c>
      <c r="L339">
        <v>0</v>
      </c>
      <c r="M339">
        <v>0</v>
      </c>
      <c r="N339">
        <v>4.3E-3</v>
      </c>
    </row>
    <row r="340" spans="1:14" x14ac:dyDescent="0.2">
      <c r="A340" t="s">
        <v>77</v>
      </c>
      <c r="B340" t="str">
        <f t="shared" si="44"/>
        <v>IL&amp;FS  Infrastructure Debt Fund Series 2C0</v>
      </c>
      <c r="C340">
        <f t="shared" si="45"/>
        <v>0</v>
      </c>
      <c r="D340" t="str">
        <f t="shared" si="46"/>
        <v>Other Assets</v>
      </c>
      <c r="E340" t="str">
        <f t="shared" si="47"/>
        <v xml:space="preserve"> Ass</v>
      </c>
      <c r="F340" t="s">
        <v>125</v>
      </c>
    </row>
    <row r="341" spans="1:14" x14ac:dyDescent="0.2">
      <c r="A341" t="s">
        <v>77</v>
      </c>
      <c r="B341" t="str">
        <f t="shared" si="44"/>
        <v>IL&amp;FS  Infrastructure Debt Fund Series 2C0</v>
      </c>
      <c r="C341">
        <f t="shared" si="45"/>
        <v>0</v>
      </c>
      <c r="D341" t="str">
        <f t="shared" si="46"/>
        <v>Other Liabilities and Assets</v>
      </c>
      <c r="E341" t="str">
        <f t="shared" si="47"/>
        <v xml:space="preserve"> Lia</v>
      </c>
      <c r="F341" t="s">
        <v>126</v>
      </c>
      <c r="G341">
        <v>2E-3</v>
      </c>
      <c r="H341">
        <v>1</v>
      </c>
      <c r="I341">
        <v>2E-3</v>
      </c>
      <c r="J341">
        <v>1</v>
      </c>
      <c r="K341">
        <v>0</v>
      </c>
      <c r="L341">
        <v>0</v>
      </c>
      <c r="M341">
        <v>0</v>
      </c>
      <c r="N341">
        <v>0</v>
      </c>
    </row>
    <row r="342" spans="1:14" x14ac:dyDescent="0.2">
      <c r="A342" t="s">
        <v>77</v>
      </c>
      <c r="B342" t="str">
        <f t="shared" si="44"/>
        <v>IL&amp;FS  Infrastructure Debt Fund Series 2C0</v>
      </c>
      <c r="C342">
        <f t="shared" si="45"/>
        <v>0</v>
      </c>
      <c r="D342">
        <f t="shared" si="46"/>
        <v>0</v>
      </c>
      <c r="E342" t="str">
        <f t="shared" si="47"/>
        <v/>
      </c>
      <c r="I342">
        <v>2E-3</v>
      </c>
      <c r="K342">
        <v>0</v>
      </c>
      <c r="L342">
        <v>0</v>
      </c>
      <c r="M342">
        <v>0</v>
      </c>
      <c r="N342">
        <v>0</v>
      </c>
    </row>
    <row r="343" spans="1:14" x14ac:dyDescent="0.2">
      <c r="A343" t="s">
        <v>77</v>
      </c>
      <c r="B343" t="str">
        <f t="shared" si="44"/>
        <v>IL&amp;FS  Infrastructure Debt Fund Series 2C0</v>
      </c>
      <c r="C343">
        <f t="shared" si="45"/>
        <v>0</v>
      </c>
      <c r="D343">
        <f t="shared" si="46"/>
        <v>0</v>
      </c>
      <c r="E343" t="str">
        <f t="shared" si="47"/>
        <v/>
      </c>
      <c r="I343">
        <v>1719289004.0610001</v>
      </c>
      <c r="K343">
        <v>1798692799.8099999</v>
      </c>
      <c r="L343">
        <v>0</v>
      </c>
      <c r="M343">
        <v>0</v>
      </c>
      <c r="N343">
        <v>1</v>
      </c>
    </row>
    <row r="344" spans="1:14" x14ac:dyDescent="0.2">
      <c r="A344" t="s">
        <v>81</v>
      </c>
      <c r="B344" t="str">
        <f t="shared" si="44"/>
        <v>IL&amp;FS  Infrastructure Debt Fund Series 3A0</v>
      </c>
      <c r="C344">
        <f t="shared" si="45"/>
        <v>0</v>
      </c>
      <c r="D344" t="str">
        <f t="shared" si="46"/>
        <v>Security</v>
      </c>
      <c r="E344" t="str">
        <f t="shared" si="47"/>
        <v>ity</v>
      </c>
      <c r="F344" t="s">
        <v>103</v>
      </c>
      <c r="G344" t="s">
        <v>5</v>
      </c>
      <c r="H344" t="s">
        <v>104</v>
      </c>
      <c r="I344" t="s">
        <v>105</v>
      </c>
      <c r="J344" t="s">
        <v>106</v>
      </c>
      <c r="K344" t="s">
        <v>107</v>
      </c>
      <c r="L344" t="s">
        <v>108</v>
      </c>
      <c r="M344" t="s">
        <v>109</v>
      </c>
      <c r="N344" t="s">
        <v>110</v>
      </c>
    </row>
    <row r="345" spans="1:14" x14ac:dyDescent="0.2">
      <c r="A345" t="s">
        <v>81</v>
      </c>
      <c r="B345" t="str">
        <f t="shared" si="44"/>
        <v>IL&amp;FS  Infrastructure Debt Fund Series 3A0</v>
      </c>
      <c r="C345">
        <f t="shared" si="45"/>
        <v>0</v>
      </c>
      <c r="D345">
        <f t="shared" si="46"/>
        <v>0</v>
      </c>
      <c r="E345" t="str">
        <f t="shared" si="47"/>
        <v/>
      </c>
      <c r="K345" t="s">
        <v>111</v>
      </c>
    </row>
    <row r="346" spans="1:14" x14ac:dyDescent="0.2">
      <c r="A346" t="s">
        <v>81</v>
      </c>
      <c r="B346" t="str">
        <f t="shared" si="44"/>
        <v>IL&amp;FS  Infrastructure Debt Fund Series 3A0</v>
      </c>
      <c r="C346">
        <f t="shared" si="45"/>
        <v>0</v>
      </c>
      <c r="D346" t="str">
        <f t="shared" si="46"/>
        <v>Bonds / Debentures</v>
      </c>
      <c r="E346" t="str">
        <f t="shared" si="47"/>
        <v xml:space="preserve"> / D</v>
      </c>
      <c r="F346" t="s">
        <v>112</v>
      </c>
    </row>
    <row r="347" spans="1:14" x14ac:dyDescent="0.2">
      <c r="A347" t="s">
        <v>81</v>
      </c>
      <c r="B347" t="str">
        <f t="shared" si="44"/>
        <v>IL&amp;FS  Infrastructure Debt Fund Series 3A0</v>
      </c>
      <c r="C347">
        <f t="shared" si="45"/>
        <v>0</v>
      </c>
      <c r="D347" t="str">
        <f t="shared" si="46"/>
        <v>AD Hydro Power Limited</v>
      </c>
      <c r="E347" t="str">
        <f t="shared" si="47"/>
        <v xml:space="preserve">dro </v>
      </c>
      <c r="F347" t="s">
        <v>134</v>
      </c>
      <c r="G347">
        <v>287558</v>
      </c>
      <c r="H347">
        <v>1000</v>
      </c>
      <c r="I347">
        <v>287558000</v>
      </c>
      <c r="J347">
        <v>1000</v>
      </c>
      <c r="K347">
        <v>287558000</v>
      </c>
      <c r="L347">
        <v>0</v>
      </c>
      <c r="M347">
        <v>0</v>
      </c>
      <c r="N347">
        <v>0.18279999999999999</v>
      </c>
    </row>
    <row r="348" spans="1:14" x14ac:dyDescent="0.2">
      <c r="A348" t="s">
        <v>81</v>
      </c>
      <c r="B348" t="str">
        <f t="shared" si="44"/>
        <v>IL&amp;FS  Infrastructure Debt Fund Series 3A0</v>
      </c>
      <c r="C348">
        <f t="shared" si="45"/>
        <v>0</v>
      </c>
      <c r="D348">
        <f t="shared" si="46"/>
        <v>0</v>
      </c>
      <c r="E348" t="str">
        <f t="shared" si="47"/>
        <v/>
      </c>
      <c r="K348">
        <v>0</v>
      </c>
    </row>
    <row r="349" spans="1:14" x14ac:dyDescent="0.2">
      <c r="A349" t="s">
        <v>81</v>
      </c>
      <c r="B349" t="str">
        <f t="shared" si="44"/>
        <v>IL&amp;FS  Infrastructure Debt Fund Series 3A0</v>
      </c>
      <c r="C349">
        <f t="shared" si="45"/>
        <v>0</v>
      </c>
      <c r="D349" t="str">
        <f t="shared" si="46"/>
        <v>10.80_AMRI Hospitals Ltd_30092020</v>
      </c>
      <c r="E349" t="str">
        <f t="shared" si="47"/>
        <v>_AMR</v>
      </c>
      <c r="F349" t="s">
        <v>160</v>
      </c>
      <c r="G349">
        <v>180</v>
      </c>
      <c r="H349">
        <v>998924.73</v>
      </c>
      <c r="I349">
        <v>179806451.61300001</v>
      </c>
      <c r="J349">
        <v>998924.73120000004</v>
      </c>
      <c r="K349">
        <v>179806451.62</v>
      </c>
      <c r="L349">
        <v>0</v>
      </c>
      <c r="M349">
        <v>0</v>
      </c>
      <c r="N349">
        <v>0.1142</v>
      </c>
    </row>
    <row r="350" spans="1:14" x14ac:dyDescent="0.2">
      <c r="A350" t="s">
        <v>81</v>
      </c>
      <c r="B350" t="str">
        <f t="shared" si="44"/>
        <v>IL&amp;FS  Infrastructure Debt Fund Series 3A0</v>
      </c>
      <c r="C350">
        <f t="shared" si="45"/>
        <v>0</v>
      </c>
      <c r="D350">
        <f t="shared" si="46"/>
        <v>0</v>
      </c>
      <c r="E350" t="str">
        <f t="shared" si="47"/>
        <v/>
      </c>
      <c r="K350">
        <v>-112071</v>
      </c>
    </row>
    <row r="351" spans="1:14" x14ac:dyDescent="0.2">
      <c r="A351" t="s">
        <v>81</v>
      </c>
      <c r="B351" t="str">
        <f t="shared" si="44"/>
        <v>IL&amp;FS  Infrastructure Debt Fund Series 3A0</v>
      </c>
      <c r="C351">
        <f t="shared" si="45"/>
        <v>0</v>
      </c>
      <c r="D351" t="str">
        <f t="shared" si="46"/>
        <v>Babcock Borsig Limited_30062022</v>
      </c>
      <c r="E351" t="str">
        <f t="shared" si="47"/>
        <v>ck B</v>
      </c>
      <c r="F351" t="s">
        <v>155</v>
      </c>
      <c r="G351">
        <v>146</v>
      </c>
      <c r="H351">
        <v>1000000</v>
      </c>
      <c r="I351">
        <v>146000000</v>
      </c>
      <c r="J351">
        <v>1000000</v>
      </c>
      <c r="K351">
        <v>146000000</v>
      </c>
      <c r="L351">
        <v>0</v>
      </c>
      <c r="M351">
        <v>0</v>
      </c>
      <c r="N351">
        <v>0.1002</v>
      </c>
    </row>
    <row r="352" spans="1:14" x14ac:dyDescent="0.2">
      <c r="A352" t="s">
        <v>81</v>
      </c>
      <c r="B352" t="str">
        <f t="shared" si="44"/>
        <v>IL&amp;FS  Infrastructure Debt Fund Series 3A0</v>
      </c>
      <c r="C352">
        <f t="shared" si="45"/>
        <v>0</v>
      </c>
      <c r="D352">
        <f t="shared" si="46"/>
        <v>0</v>
      </c>
      <c r="E352" t="str">
        <f t="shared" si="47"/>
        <v/>
      </c>
      <c r="K352">
        <v>11676291</v>
      </c>
    </row>
    <row r="353" spans="1:14" x14ac:dyDescent="0.2">
      <c r="A353" t="s">
        <v>81</v>
      </c>
      <c r="B353" t="str">
        <f t="shared" si="44"/>
        <v>IL&amp;FS  Infrastructure Debt Fund Series 3A0</v>
      </c>
      <c r="C353">
        <f t="shared" si="45"/>
        <v>0</v>
      </c>
      <c r="D353" t="str">
        <f t="shared" si="46"/>
        <v>Bhilwara Green Energy Limited</v>
      </c>
      <c r="E353" t="str">
        <f t="shared" si="47"/>
        <v xml:space="preserve">ara </v>
      </c>
      <c r="F353" t="s">
        <v>11</v>
      </c>
      <c r="G353">
        <v>150000</v>
      </c>
      <c r="H353">
        <v>1000</v>
      </c>
      <c r="I353">
        <v>150000000</v>
      </c>
      <c r="J353">
        <v>1000</v>
      </c>
      <c r="K353">
        <v>150000000</v>
      </c>
      <c r="L353">
        <v>0</v>
      </c>
      <c r="M353">
        <v>0</v>
      </c>
      <c r="N353">
        <v>9.5299999999999996E-2</v>
      </c>
    </row>
    <row r="354" spans="1:14" x14ac:dyDescent="0.2">
      <c r="A354" t="s">
        <v>81</v>
      </c>
      <c r="B354" t="str">
        <f t="shared" si="44"/>
        <v>IL&amp;FS  Infrastructure Debt Fund Series 3A0</v>
      </c>
      <c r="C354">
        <f t="shared" si="45"/>
        <v>0</v>
      </c>
      <c r="D354">
        <f t="shared" si="46"/>
        <v>0</v>
      </c>
      <c r="E354" t="str">
        <f t="shared" si="47"/>
        <v/>
      </c>
      <c r="K354">
        <v>-1</v>
      </c>
    </row>
    <row r="355" spans="1:14" x14ac:dyDescent="0.2">
      <c r="A355" t="s">
        <v>81</v>
      </c>
      <c r="B355" t="str">
        <f t="shared" si="44"/>
        <v>IL&amp;FS  Infrastructure Debt Fund Series 3A0</v>
      </c>
      <c r="C355">
        <f t="shared" si="45"/>
        <v>0</v>
      </c>
      <c r="D355" t="str">
        <f t="shared" si="46"/>
        <v>IWEL_2A_30092021</v>
      </c>
      <c r="E355" t="str">
        <f t="shared" si="47"/>
        <v>2A_3</v>
      </c>
      <c r="F355" t="s">
        <v>150</v>
      </c>
      <c r="G355">
        <v>77</v>
      </c>
      <c r="H355">
        <v>1000000</v>
      </c>
      <c r="I355">
        <v>77000000</v>
      </c>
      <c r="J355">
        <v>1000000</v>
      </c>
      <c r="K355">
        <v>77000000</v>
      </c>
      <c r="L355">
        <v>0</v>
      </c>
      <c r="M355">
        <v>0</v>
      </c>
      <c r="N355">
        <v>6.5799999999999997E-2</v>
      </c>
    </row>
    <row r="356" spans="1:14" x14ac:dyDescent="0.2">
      <c r="A356" t="s">
        <v>81</v>
      </c>
      <c r="B356" t="str">
        <f t="shared" si="44"/>
        <v>IL&amp;FS  Infrastructure Debt Fund Series 3A0</v>
      </c>
      <c r="C356">
        <f t="shared" ref="C356:C365" si="48">+IF(E356="CBLO",$R$3,IF(E356="Marg",$R$4,IF(D356="cash",$R$5,0)))</f>
        <v>0</v>
      </c>
      <c r="D356">
        <f t="shared" ref="D356:D387" si="49">+F356</f>
        <v>0</v>
      </c>
      <c r="E356" t="str">
        <f t="shared" ref="E356:E388" si="50">+MID(F356,6,4)</f>
        <v/>
      </c>
      <c r="K356">
        <v>26560632</v>
      </c>
    </row>
    <row r="357" spans="1:14" x14ac:dyDescent="0.2">
      <c r="A357" t="s">
        <v>81</v>
      </c>
      <c r="B357" t="str">
        <f t="shared" ref="B357:B365" si="51">+A357&amp;""&amp;C357</f>
        <v>IL&amp;FS  Infrastructure Debt Fund Series 3A0</v>
      </c>
      <c r="C357">
        <f t="shared" si="48"/>
        <v>0</v>
      </c>
      <c r="D357" t="str">
        <f t="shared" si="49"/>
        <v>10.80_AMRI Hospitals Ltd_31032021</v>
      </c>
      <c r="E357" t="str">
        <f t="shared" si="50"/>
        <v>_AMR</v>
      </c>
      <c r="F357" t="s">
        <v>139</v>
      </c>
      <c r="G357">
        <v>100</v>
      </c>
      <c r="H357">
        <v>1000000</v>
      </c>
      <c r="I357">
        <v>100000000</v>
      </c>
      <c r="J357">
        <v>1000000</v>
      </c>
      <c r="K357">
        <v>100000000</v>
      </c>
      <c r="L357">
        <v>0</v>
      </c>
      <c r="M357">
        <v>0</v>
      </c>
      <c r="N357">
        <v>6.3500000000000001E-2</v>
      </c>
    </row>
    <row r="358" spans="1:14" x14ac:dyDescent="0.2">
      <c r="A358" t="s">
        <v>81</v>
      </c>
      <c r="B358" t="str">
        <f t="shared" si="51"/>
        <v>IL&amp;FS  Infrastructure Debt Fund Series 3A0</v>
      </c>
      <c r="C358">
        <f t="shared" si="48"/>
        <v>0</v>
      </c>
      <c r="D358">
        <f t="shared" si="49"/>
        <v>0</v>
      </c>
      <c r="E358" t="str">
        <f t="shared" si="50"/>
        <v/>
      </c>
      <c r="K358">
        <v>-62329</v>
      </c>
    </row>
    <row r="359" spans="1:14" x14ac:dyDescent="0.2">
      <c r="A359" t="s">
        <v>81</v>
      </c>
      <c r="B359" t="str">
        <f t="shared" si="51"/>
        <v>IL&amp;FS  Infrastructure Debt Fund Series 3A0</v>
      </c>
      <c r="C359">
        <f t="shared" si="48"/>
        <v>0</v>
      </c>
      <c r="D359" t="str">
        <f t="shared" si="49"/>
        <v>IL&amp;FS Solar Power Limited_1C_27_12_20</v>
      </c>
      <c r="E359" t="str">
        <f t="shared" si="50"/>
        <v xml:space="preserve"> Sol</v>
      </c>
      <c r="F359" t="s">
        <v>140</v>
      </c>
      <c r="G359">
        <v>80</v>
      </c>
      <c r="H359">
        <v>1000000</v>
      </c>
      <c r="I359">
        <v>80000000</v>
      </c>
      <c r="J359">
        <v>1000000</v>
      </c>
      <c r="K359">
        <v>80000000</v>
      </c>
      <c r="L359">
        <v>0</v>
      </c>
      <c r="M359">
        <v>0</v>
      </c>
      <c r="N359">
        <v>5.8700000000000002E-2</v>
      </c>
    </row>
    <row r="360" spans="1:14" x14ac:dyDescent="0.2">
      <c r="A360" t="s">
        <v>81</v>
      </c>
      <c r="B360" t="str">
        <f t="shared" si="51"/>
        <v>IL&amp;FS  Infrastructure Debt Fund Series 3A0</v>
      </c>
      <c r="C360">
        <f t="shared" si="48"/>
        <v>0</v>
      </c>
      <c r="D360">
        <f t="shared" si="49"/>
        <v>0</v>
      </c>
      <c r="E360" t="str">
        <f t="shared" si="50"/>
        <v/>
      </c>
      <c r="K360">
        <v>12398466</v>
      </c>
    </row>
    <row r="361" spans="1:14" x14ac:dyDescent="0.2">
      <c r="A361" t="s">
        <v>81</v>
      </c>
      <c r="B361" t="str">
        <f t="shared" si="51"/>
        <v>IL&amp;FS  Infrastructure Debt Fund Series 3A0</v>
      </c>
      <c r="C361">
        <f t="shared" si="48"/>
        <v>0</v>
      </c>
      <c r="D361" t="str">
        <f t="shared" si="49"/>
        <v>Bhilangana Hydro Power Limited_31122022</v>
      </c>
      <c r="E361" t="str">
        <f t="shared" si="50"/>
        <v>ngan</v>
      </c>
      <c r="F361" t="s">
        <v>183</v>
      </c>
      <c r="G361">
        <v>82</v>
      </c>
      <c r="H361">
        <v>1000000</v>
      </c>
      <c r="I361">
        <v>82000000</v>
      </c>
      <c r="J361">
        <v>1000000</v>
      </c>
      <c r="K361">
        <v>82000000</v>
      </c>
      <c r="L361">
        <v>0</v>
      </c>
      <c r="M361">
        <v>0</v>
      </c>
      <c r="N361">
        <v>5.21E-2</v>
      </c>
    </row>
    <row r="362" spans="1:14" x14ac:dyDescent="0.2">
      <c r="A362" t="s">
        <v>81</v>
      </c>
      <c r="B362" t="str">
        <f t="shared" si="51"/>
        <v>IL&amp;FS  Infrastructure Debt Fund Series 3A0</v>
      </c>
      <c r="C362">
        <f t="shared" si="48"/>
        <v>0</v>
      </c>
      <c r="D362">
        <f t="shared" si="49"/>
        <v>0</v>
      </c>
      <c r="E362" t="str">
        <f t="shared" si="50"/>
        <v/>
      </c>
      <c r="K362">
        <v>0</v>
      </c>
    </row>
    <row r="363" spans="1:14" x14ac:dyDescent="0.2">
      <c r="A363" t="s">
        <v>81</v>
      </c>
      <c r="B363" t="str">
        <f t="shared" si="51"/>
        <v>IL&amp;FS  Infrastructure Debt Fund Series 3A0</v>
      </c>
      <c r="C363">
        <f t="shared" si="48"/>
        <v>0</v>
      </c>
      <c r="D363" t="str">
        <f t="shared" si="49"/>
        <v>IL&amp;FS Solar Power Limited_1A_27_12_20</v>
      </c>
      <c r="E363" t="str">
        <f t="shared" si="50"/>
        <v xml:space="preserve"> Sol</v>
      </c>
      <c r="F363" t="s">
        <v>184</v>
      </c>
      <c r="G363">
        <v>60</v>
      </c>
      <c r="H363">
        <v>1000000</v>
      </c>
      <c r="I363">
        <v>60000000</v>
      </c>
      <c r="J363">
        <v>1000000</v>
      </c>
      <c r="K363">
        <v>60000000</v>
      </c>
      <c r="L363">
        <v>0</v>
      </c>
      <c r="M363">
        <v>0</v>
      </c>
      <c r="N363">
        <v>4.3999999999999997E-2</v>
      </c>
    </row>
    <row r="364" spans="1:14" x14ac:dyDescent="0.2">
      <c r="A364" t="s">
        <v>81</v>
      </c>
      <c r="B364" t="str">
        <f t="shared" si="51"/>
        <v>IL&amp;FS  Infrastructure Debt Fund Series 3A0</v>
      </c>
      <c r="C364">
        <f t="shared" si="48"/>
        <v>0</v>
      </c>
      <c r="D364">
        <f t="shared" si="49"/>
        <v>0</v>
      </c>
      <c r="E364" t="str">
        <f t="shared" si="50"/>
        <v/>
      </c>
      <c r="K364">
        <v>9298849</v>
      </c>
    </row>
    <row r="365" spans="1:14" x14ac:dyDescent="0.2">
      <c r="A365" t="s">
        <v>81</v>
      </c>
      <c r="B365" t="str">
        <f t="shared" si="51"/>
        <v>IL&amp;FS  Infrastructure Debt Fund Series 3A0</v>
      </c>
      <c r="C365">
        <f t="shared" si="48"/>
        <v>0</v>
      </c>
      <c r="D365" t="str">
        <f t="shared" si="49"/>
        <v>Clean Max Enviro Energy Solutions Private Limited</v>
      </c>
      <c r="E365" t="str">
        <f t="shared" si="50"/>
        <v xml:space="preserve"> Max</v>
      </c>
      <c r="F365" t="s">
        <v>13</v>
      </c>
      <c r="G365">
        <v>65</v>
      </c>
      <c r="H365">
        <v>1000000</v>
      </c>
      <c r="I365">
        <v>65000000</v>
      </c>
      <c r="J365">
        <v>1000000</v>
      </c>
      <c r="K365">
        <v>65000000</v>
      </c>
      <c r="L365">
        <v>0</v>
      </c>
      <c r="M365">
        <v>0</v>
      </c>
      <c r="N365">
        <v>4.1300000000000003E-2</v>
      </c>
    </row>
    <row r="366" spans="1:14" x14ac:dyDescent="0.2">
      <c r="A366" t="s">
        <v>81</v>
      </c>
      <c r="B366" t="str">
        <f t="shared" ref="B366:B410" si="52">+A366&amp;""&amp;C366</f>
        <v>IL&amp;FS  Infrastructure Debt Fund Series 3A0</v>
      </c>
      <c r="C366">
        <f t="shared" ref="C366:C409" si="53">+IF(E366="CBLO",$R$3,IF(E366="Marg",$R$4,IF(D366="cash",$R$5,0)))</f>
        <v>0</v>
      </c>
      <c r="D366">
        <f t="shared" si="49"/>
        <v>0</v>
      </c>
      <c r="E366" t="str">
        <f t="shared" si="50"/>
        <v/>
      </c>
      <c r="K366">
        <v>0</v>
      </c>
    </row>
    <row r="367" spans="1:14" x14ac:dyDescent="0.2">
      <c r="A367" t="s">
        <v>81</v>
      </c>
      <c r="B367" t="str">
        <f t="shared" si="52"/>
        <v>IL&amp;FS  Infrastructure Debt Fund Series 3A0</v>
      </c>
      <c r="C367">
        <f t="shared" si="53"/>
        <v>0</v>
      </c>
      <c r="D367" t="str">
        <f t="shared" si="49"/>
        <v>IL&amp;FS Solar Power Limited_2B_27_12_20</v>
      </c>
      <c r="E367" t="str">
        <f t="shared" si="50"/>
        <v xml:space="preserve"> Sol</v>
      </c>
      <c r="F367" t="s">
        <v>168</v>
      </c>
      <c r="G367">
        <v>50</v>
      </c>
      <c r="H367">
        <v>1000000</v>
      </c>
      <c r="I367">
        <v>50000000</v>
      </c>
      <c r="J367">
        <v>1000000</v>
      </c>
      <c r="K367">
        <v>50000000</v>
      </c>
      <c r="L367">
        <v>0</v>
      </c>
      <c r="M367">
        <v>0</v>
      </c>
      <c r="N367">
        <v>3.6700000000000003E-2</v>
      </c>
    </row>
    <row r="368" spans="1:14" x14ac:dyDescent="0.2">
      <c r="A368" t="s">
        <v>81</v>
      </c>
      <c r="B368" t="str">
        <f t="shared" si="52"/>
        <v>IL&amp;FS  Infrastructure Debt Fund Series 3A0</v>
      </c>
      <c r="C368">
        <f t="shared" si="53"/>
        <v>0</v>
      </c>
      <c r="D368">
        <f t="shared" si="49"/>
        <v>0</v>
      </c>
      <c r="E368" t="str">
        <f t="shared" si="50"/>
        <v/>
      </c>
      <c r="K368">
        <v>7749041</v>
      </c>
    </row>
    <row r="369" spans="1:14" x14ac:dyDescent="0.2">
      <c r="A369" t="s">
        <v>81</v>
      </c>
      <c r="B369" t="str">
        <f t="shared" si="52"/>
        <v>IL&amp;FS  Infrastructure Debt Fund Series 3A0</v>
      </c>
      <c r="C369">
        <f t="shared" si="53"/>
        <v>0</v>
      </c>
      <c r="D369" t="str">
        <f t="shared" si="49"/>
        <v>IL&amp;FS Solar Power Limited_2C_27_12_20</v>
      </c>
      <c r="E369" t="str">
        <f t="shared" si="50"/>
        <v xml:space="preserve"> Sol</v>
      </c>
      <c r="F369" t="s">
        <v>171</v>
      </c>
      <c r="G369">
        <v>40</v>
      </c>
      <c r="H369">
        <v>1000000</v>
      </c>
      <c r="I369">
        <v>40000000</v>
      </c>
      <c r="J369">
        <v>1000000</v>
      </c>
      <c r="K369">
        <v>40000000</v>
      </c>
      <c r="L369">
        <v>0</v>
      </c>
      <c r="M369">
        <v>0</v>
      </c>
      <c r="N369">
        <v>2.9399999999999999E-2</v>
      </c>
    </row>
    <row r="370" spans="1:14" x14ac:dyDescent="0.2">
      <c r="A370" t="s">
        <v>81</v>
      </c>
      <c r="B370" t="str">
        <f t="shared" si="52"/>
        <v>IL&amp;FS  Infrastructure Debt Fund Series 3A0</v>
      </c>
      <c r="C370">
        <f t="shared" si="53"/>
        <v>0</v>
      </c>
      <c r="D370">
        <f t="shared" si="49"/>
        <v>0</v>
      </c>
      <c r="E370" t="str">
        <f t="shared" si="50"/>
        <v/>
      </c>
      <c r="K370">
        <v>6199233</v>
      </c>
    </row>
    <row r="371" spans="1:14" x14ac:dyDescent="0.2">
      <c r="A371" t="s">
        <v>81</v>
      </c>
      <c r="B371" t="str">
        <f t="shared" si="52"/>
        <v>IL&amp;FS  Infrastructure Debt Fund Series 3A0</v>
      </c>
      <c r="C371">
        <f t="shared" si="53"/>
        <v>0</v>
      </c>
      <c r="D371" t="str">
        <f t="shared" si="49"/>
        <v>Bhilangana Hydro Power Limited_310326</v>
      </c>
      <c r="E371" t="str">
        <f t="shared" si="50"/>
        <v>ngan</v>
      </c>
      <c r="F371" t="s">
        <v>115</v>
      </c>
      <c r="G371">
        <v>32</v>
      </c>
      <c r="H371">
        <v>1000000</v>
      </c>
      <c r="I371">
        <v>32000000</v>
      </c>
      <c r="J371">
        <v>1000000</v>
      </c>
      <c r="K371">
        <v>32000000</v>
      </c>
      <c r="L371">
        <v>0</v>
      </c>
      <c r="M371">
        <v>0</v>
      </c>
      <c r="N371">
        <v>2.0299999999999999E-2</v>
      </c>
    </row>
    <row r="372" spans="1:14" x14ac:dyDescent="0.2">
      <c r="A372" t="s">
        <v>81</v>
      </c>
      <c r="B372" t="str">
        <f t="shared" si="52"/>
        <v>IL&amp;FS  Infrastructure Debt Fund Series 3A0</v>
      </c>
      <c r="C372">
        <f t="shared" si="53"/>
        <v>0</v>
      </c>
      <c r="D372">
        <f t="shared" si="49"/>
        <v>0</v>
      </c>
      <c r="E372" t="str">
        <f t="shared" si="50"/>
        <v/>
      </c>
      <c r="K372">
        <v>0</v>
      </c>
    </row>
    <row r="373" spans="1:14" x14ac:dyDescent="0.2">
      <c r="A373" t="s">
        <v>81</v>
      </c>
      <c r="B373" t="str">
        <f t="shared" si="52"/>
        <v>IL&amp;FS  Infrastructure Debt Fund Series 3A0</v>
      </c>
      <c r="C373">
        <f t="shared" si="53"/>
        <v>0</v>
      </c>
      <c r="D373" t="str">
        <f t="shared" si="49"/>
        <v>Bhilangana Hydro Power Limited_31 March 2021</v>
      </c>
      <c r="E373" t="str">
        <f t="shared" si="50"/>
        <v>ngan</v>
      </c>
      <c r="F373" t="s">
        <v>185</v>
      </c>
      <c r="G373">
        <v>125</v>
      </c>
      <c r="H373">
        <v>200000</v>
      </c>
      <c r="I373">
        <v>25000000</v>
      </c>
      <c r="J373">
        <v>200000</v>
      </c>
      <c r="K373">
        <v>25000000</v>
      </c>
      <c r="L373">
        <v>0</v>
      </c>
      <c r="M373">
        <v>0</v>
      </c>
      <c r="N373">
        <v>1.5900000000000001E-2</v>
      </c>
    </row>
    <row r="374" spans="1:14" x14ac:dyDescent="0.2">
      <c r="A374" t="s">
        <v>81</v>
      </c>
      <c r="B374" t="str">
        <f t="shared" si="52"/>
        <v>IL&amp;FS  Infrastructure Debt Fund Series 3A0</v>
      </c>
      <c r="C374">
        <f t="shared" si="53"/>
        <v>0</v>
      </c>
      <c r="D374">
        <f t="shared" si="49"/>
        <v>0</v>
      </c>
      <c r="E374" t="str">
        <f t="shared" si="50"/>
        <v/>
      </c>
      <c r="K374">
        <v>0</v>
      </c>
    </row>
    <row r="375" spans="1:14" x14ac:dyDescent="0.2">
      <c r="A375" t="s">
        <v>81</v>
      </c>
      <c r="B375" t="str">
        <f t="shared" si="52"/>
        <v>IL&amp;FS  Infrastructure Debt Fund Series 3A0</v>
      </c>
      <c r="C375">
        <f t="shared" si="53"/>
        <v>0</v>
      </c>
      <c r="D375" t="str">
        <f t="shared" si="49"/>
        <v>Bhilangana Hydro Power Limited_310330</v>
      </c>
      <c r="E375" t="str">
        <f t="shared" si="50"/>
        <v>ngan</v>
      </c>
      <c r="F375" t="s">
        <v>137</v>
      </c>
      <c r="G375">
        <v>16</v>
      </c>
      <c r="H375">
        <v>1000000</v>
      </c>
      <c r="I375">
        <v>16000000</v>
      </c>
      <c r="J375">
        <v>1000000</v>
      </c>
      <c r="K375">
        <v>16000000</v>
      </c>
      <c r="L375">
        <v>0</v>
      </c>
      <c r="M375">
        <v>0</v>
      </c>
      <c r="N375">
        <v>1.0200000000000001E-2</v>
      </c>
    </row>
    <row r="376" spans="1:14" x14ac:dyDescent="0.2">
      <c r="A376" t="s">
        <v>81</v>
      </c>
      <c r="B376" t="str">
        <f t="shared" si="52"/>
        <v>IL&amp;FS  Infrastructure Debt Fund Series 3A0</v>
      </c>
      <c r="C376">
        <f t="shared" si="53"/>
        <v>0</v>
      </c>
      <c r="D376">
        <f t="shared" si="49"/>
        <v>0</v>
      </c>
      <c r="E376" t="str">
        <f t="shared" si="50"/>
        <v/>
      </c>
      <c r="K376">
        <v>0</v>
      </c>
    </row>
    <row r="377" spans="1:14" x14ac:dyDescent="0.2">
      <c r="A377" t="s">
        <v>81</v>
      </c>
      <c r="B377" t="str">
        <f t="shared" si="52"/>
        <v>IL&amp;FS  Infrastructure Debt Fund Series 3A0</v>
      </c>
      <c r="C377">
        <f t="shared" si="53"/>
        <v>0</v>
      </c>
      <c r="D377" t="str">
        <f t="shared" si="49"/>
        <v>Kaynes Technology India Private Limited</v>
      </c>
      <c r="E377" t="str">
        <f t="shared" si="50"/>
        <v>s Te</v>
      </c>
      <c r="F377" t="s">
        <v>72</v>
      </c>
      <c r="G377">
        <v>100</v>
      </c>
      <c r="H377">
        <v>100000</v>
      </c>
      <c r="I377">
        <v>10000000</v>
      </c>
      <c r="J377">
        <v>100000</v>
      </c>
      <c r="K377">
        <v>10000000</v>
      </c>
      <c r="L377">
        <v>0</v>
      </c>
      <c r="M377">
        <v>0</v>
      </c>
      <c r="N377">
        <v>6.4000000000000003E-3</v>
      </c>
    </row>
    <row r="378" spans="1:14" x14ac:dyDescent="0.2">
      <c r="A378" t="s">
        <v>81</v>
      </c>
      <c r="B378" t="str">
        <f t="shared" si="52"/>
        <v>IL&amp;FS  Infrastructure Debt Fund Series 3A0</v>
      </c>
      <c r="C378">
        <f t="shared" si="53"/>
        <v>0</v>
      </c>
      <c r="D378">
        <f t="shared" si="49"/>
        <v>0</v>
      </c>
      <c r="E378" t="str">
        <f t="shared" si="50"/>
        <v/>
      </c>
      <c r="K378">
        <v>0</v>
      </c>
    </row>
    <row r="379" spans="1:14" x14ac:dyDescent="0.2">
      <c r="A379" t="s">
        <v>81</v>
      </c>
      <c r="B379" t="str">
        <f t="shared" si="52"/>
        <v>IL&amp;FS  Infrastructure Debt Fund Series 3A0</v>
      </c>
      <c r="C379">
        <f t="shared" si="53"/>
        <v>0</v>
      </c>
      <c r="D379" t="str">
        <f t="shared" si="49"/>
        <v>Bhilangana Hydro Power Limited_310324</v>
      </c>
      <c r="E379" t="str">
        <f t="shared" si="50"/>
        <v>ngan</v>
      </c>
      <c r="F379" t="s">
        <v>135</v>
      </c>
      <c r="G379">
        <v>8</v>
      </c>
      <c r="H379">
        <v>1000000</v>
      </c>
      <c r="I379">
        <v>8000000</v>
      </c>
      <c r="J379">
        <v>1000000</v>
      </c>
      <c r="K379">
        <v>8000000</v>
      </c>
      <c r="L379">
        <v>0</v>
      </c>
      <c r="M379">
        <v>0</v>
      </c>
      <c r="N379">
        <v>5.1000000000000004E-3</v>
      </c>
    </row>
    <row r="380" spans="1:14" x14ac:dyDescent="0.2">
      <c r="A380" t="s">
        <v>81</v>
      </c>
      <c r="B380" t="str">
        <f t="shared" si="52"/>
        <v>IL&amp;FS  Infrastructure Debt Fund Series 3A0</v>
      </c>
      <c r="C380">
        <f t="shared" si="53"/>
        <v>0</v>
      </c>
      <c r="D380">
        <f t="shared" si="49"/>
        <v>0</v>
      </c>
      <c r="E380" t="str">
        <f t="shared" si="50"/>
        <v/>
      </c>
      <c r="K380">
        <v>0</v>
      </c>
    </row>
    <row r="381" spans="1:14" x14ac:dyDescent="0.2">
      <c r="A381" t="s">
        <v>81</v>
      </c>
      <c r="B381" t="str">
        <f t="shared" si="52"/>
        <v>IL&amp;FS  Infrastructure Debt Fund Series 3A0</v>
      </c>
      <c r="C381">
        <f t="shared" si="53"/>
        <v>0</v>
      </c>
      <c r="D381" t="str">
        <f t="shared" si="49"/>
        <v>Janaadhar private Limited 19.03.2023</v>
      </c>
      <c r="E381" t="str">
        <f t="shared" si="50"/>
        <v>dhar</v>
      </c>
      <c r="F381" t="s">
        <v>186</v>
      </c>
      <c r="G381">
        <v>5</v>
      </c>
      <c r="H381">
        <v>1000000</v>
      </c>
      <c r="I381">
        <v>5000000</v>
      </c>
      <c r="J381">
        <v>1000000</v>
      </c>
      <c r="K381">
        <v>5000000</v>
      </c>
      <c r="L381">
        <v>0</v>
      </c>
      <c r="M381">
        <v>0</v>
      </c>
      <c r="N381">
        <v>3.2000000000000002E-3</v>
      </c>
    </row>
    <row r="382" spans="1:14" x14ac:dyDescent="0.2">
      <c r="A382" t="s">
        <v>81</v>
      </c>
      <c r="B382" t="str">
        <f t="shared" si="52"/>
        <v>IL&amp;FS  Infrastructure Debt Fund Series 3A0</v>
      </c>
      <c r="C382">
        <f t="shared" si="53"/>
        <v>0</v>
      </c>
      <c r="D382">
        <f t="shared" si="49"/>
        <v>0</v>
      </c>
      <c r="E382" t="str">
        <f t="shared" si="50"/>
        <v/>
      </c>
      <c r="K382">
        <v>0</v>
      </c>
    </row>
    <row r="383" spans="1:14" x14ac:dyDescent="0.2">
      <c r="A383" t="s">
        <v>81</v>
      </c>
      <c r="B383" t="str">
        <f t="shared" si="52"/>
        <v>IL&amp;FS  Infrastructure Debt Fund Series 3A0</v>
      </c>
      <c r="C383">
        <f t="shared" si="53"/>
        <v>0</v>
      </c>
      <c r="D383">
        <f t="shared" si="49"/>
        <v>0</v>
      </c>
      <c r="E383" t="str">
        <f t="shared" si="50"/>
        <v/>
      </c>
      <c r="I383">
        <v>1413364451.6129999</v>
      </c>
      <c r="K383">
        <v>1487072561.0599999</v>
      </c>
      <c r="L383">
        <v>0</v>
      </c>
      <c r="M383">
        <v>0</v>
      </c>
      <c r="N383">
        <v>0.94510000000000005</v>
      </c>
    </row>
    <row r="384" spans="1:14" x14ac:dyDescent="0.2">
      <c r="A384" t="s">
        <v>81</v>
      </c>
      <c r="B384" t="str">
        <f t="shared" si="52"/>
        <v>IL&amp;FS  Infrastructure Debt Fund Series 3A0</v>
      </c>
      <c r="C384">
        <f t="shared" si="53"/>
        <v>0</v>
      </c>
      <c r="D384" t="str">
        <f t="shared" si="49"/>
        <v>Fixed Deposit</v>
      </c>
      <c r="E384" t="str">
        <f t="shared" si="50"/>
        <v xml:space="preserve"> Dep</v>
      </c>
      <c r="F384" t="s">
        <v>119</v>
      </c>
    </row>
    <row r="385" spans="1:14" x14ac:dyDescent="0.2">
      <c r="A385" t="s">
        <v>81</v>
      </c>
      <c r="B385" t="str">
        <f t="shared" si="52"/>
        <v>IL&amp;FS  Infrastructure Debt Fund Series 3ACBLO Margin</v>
      </c>
      <c r="C385" t="str">
        <f t="shared" si="53"/>
        <v>CBLO Margin</v>
      </c>
      <c r="D385" t="str">
        <f t="shared" si="49"/>
        <v>CBLO MARGIN 01082018</v>
      </c>
      <c r="E385" t="str">
        <f t="shared" si="50"/>
        <v>MARG</v>
      </c>
      <c r="F385" t="s">
        <v>178</v>
      </c>
      <c r="G385">
        <v>250000</v>
      </c>
      <c r="H385">
        <v>1</v>
      </c>
      <c r="I385">
        <v>250000</v>
      </c>
      <c r="J385">
        <v>1</v>
      </c>
      <c r="K385">
        <v>250000</v>
      </c>
      <c r="L385">
        <v>0</v>
      </c>
      <c r="M385">
        <v>0</v>
      </c>
      <c r="N385">
        <v>2.0000000000000001E-4</v>
      </c>
    </row>
    <row r="386" spans="1:14" x14ac:dyDescent="0.2">
      <c r="A386" t="s">
        <v>81</v>
      </c>
      <c r="B386" t="str">
        <f t="shared" si="52"/>
        <v>IL&amp;FS  Infrastructure Debt Fund Series 3A0</v>
      </c>
      <c r="C386">
        <f t="shared" si="53"/>
        <v>0</v>
      </c>
      <c r="D386">
        <f t="shared" si="49"/>
        <v>0</v>
      </c>
      <c r="E386" t="str">
        <f t="shared" si="50"/>
        <v/>
      </c>
      <c r="K386">
        <v>0</v>
      </c>
    </row>
    <row r="387" spans="1:14" x14ac:dyDescent="0.2">
      <c r="A387" t="s">
        <v>81</v>
      </c>
      <c r="B387" t="str">
        <f t="shared" si="52"/>
        <v>IL&amp;FS  Infrastructure Debt Fund Series 3A0</v>
      </c>
      <c r="C387">
        <f t="shared" si="53"/>
        <v>0</v>
      </c>
      <c r="D387">
        <f t="shared" si="49"/>
        <v>0</v>
      </c>
      <c r="E387" t="str">
        <f t="shared" si="50"/>
        <v/>
      </c>
      <c r="I387">
        <v>250000</v>
      </c>
      <c r="K387">
        <v>250000</v>
      </c>
      <c r="L387">
        <v>0</v>
      </c>
      <c r="M387">
        <v>0</v>
      </c>
      <c r="N387">
        <v>2.0000000000000001E-4</v>
      </c>
    </row>
    <row r="388" spans="1:14" x14ac:dyDescent="0.2">
      <c r="A388" t="s">
        <v>81</v>
      </c>
      <c r="B388" t="str">
        <f t="shared" si="52"/>
        <v>IL&amp;FS  Infrastructure Debt Fund Series 3A0</v>
      </c>
      <c r="C388">
        <f t="shared" si="53"/>
        <v>0</v>
      </c>
      <c r="D388" t="str">
        <f t="shared" ref="D388:D409" si="54">+F388</f>
        <v>Money Market Discounted</v>
      </c>
      <c r="E388" t="str">
        <f t="shared" si="50"/>
        <v xml:space="preserve"> Mar</v>
      </c>
      <c r="F388" t="s">
        <v>121</v>
      </c>
    </row>
    <row r="389" spans="1:14" x14ac:dyDescent="0.2">
      <c r="A389" t="s">
        <v>81</v>
      </c>
      <c r="B389" t="str">
        <f t="shared" si="52"/>
        <v>IL&amp;FS  Infrastructure Debt Fund Series 3ACollateralised Borrowing &amp; Lending Obligation (CBLO)</v>
      </c>
      <c r="C389" t="str">
        <f t="shared" si="53"/>
        <v>Collateralised Borrowing &amp; Lending Obligation (CBLO)</v>
      </c>
      <c r="D389" t="str">
        <f t="shared" si="54"/>
        <v>6.80.CBLO_3A02042019</v>
      </c>
      <c r="E389" t="str">
        <f t="shared" ref="E389:E409" si="55">+MID(F389,6,4)</f>
        <v>CBLO</v>
      </c>
      <c r="F389" t="s">
        <v>217</v>
      </c>
      <c r="G389">
        <v>1</v>
      </c>
      <c r="H389">
        <v>75041917.810000002</v>
      </c>
      <c r="I389">
        <v>75041917.807999998</v>
      </c>
      <c r="J389">
        <v>75041917.807500005</v>
      </c>
      <c r="K389">
        <v>75041917.810000002</v>
      </c>
      <c r="L389">
        <v>0</v>
      </c>
      <c r="M389">
        <v>0</v>
      </c>
      <c r="N389">
        <v>4.7699999999999999E-2</v>
      </c>
    </row>
    <row r="390" spans="1:14" x14ac:dyDescent="0.2">
      <c r="A390" t="s">
        <v>81</v>
      </c>
      <c r="B390" t="str">
        <f t="shared" si="52"/>
        <v>IL&amp;FS  Infrastructure Debt Fund Series 3A0</v>
      </c>
      <c r="C390">
        <f t="shared" si="53"/>
        <v>0</v>
      </c>
      <c r="D390">
        <f t="shared" si="54"/>
        <v>0</v>
      </c>
      <c r="E390" t="str">
        <f t="shared" si="55"/>
        <v/>
      </c>
      <c r="I390">
        <v>75041917.807999998</v>
      </c>
      <c r="K390">
        <v>75041917.810000002</v>
      </c>
      <c r="L390">
        <v>0</v>
      </c>
      <c r="M390">
        <v>0</v>
      </c>
      <c r="N390">
        <v>4.7699999999999999E-2</v>
      </c>
    </row>
    <row r="391" spans="1:14" x14ac:dyDescent="0.2">
      <c r="A391" t="s">
        <v>81</v>
      </c>
      <c r="B391" t="str">
        <f t="shared" si="52"/>
        <v>IL&amp;FS  Infrastructure Debt Fund Series 3A0</v>
      </c>
      <c r="C391">
        <f t="shared" si="53"/>
        <v>0</v>
      </c>
      <c r="D391" t="str">
        <f t="shared" si="54"/>
        <v>Cash / Bank</v>
      </c>
      <c r="E391" t="str">
        <f t="shared" si="55"/>
        <v>/ Ba</v>
      </c>
      <c r="F391" t="s">
        <v>122</v>
      </c>
    </row>
    <row r="392" spans="1:14" x14ac:dyDescent="0.2">
      <c r="A392" t="s">
        <v>81</v>
      </c>
      <c r="B392" t="str">
        <f t="shared" si="52"/>
        <v>IL&amp;FS  Infrastructure Debt Fund Series 3ACash &amp; Cash Equivalents</v>
      </c>
      <c r="C392" t="str">
        <f t="shared" si="53"/>
        <v>Cash &amp; Cash Equivalents</v>
      </c>
      <c r="D392" t="str">
        <f t="shared" si="54"/>
        <v>CASH</v>
      </c>
      <c r="E392" t="str">
        <f t="shared" si="55"/>
        <v/>
      </c>
      <c r="F392" t="s">
        <v>123</v>
      </c>
      <c r="G392">
        <v>16705961.743000001</v>
      </c>
      <c r="H392">
        <v>1</v>
      </c>
      <c r="I392">
        <v>16705961.743000001</v>
      </c>
      <c r="J392">
        <v>1</v>
      </c>
      <c r="K392">
        <v>16705961.74</v>
      </c>
      <c r="L392">
        <v>0</v>
      </c>
      <c r="M392">
        <v>0</v>
      </c>
      <c r="N392">
        <v>1.06E-2</v>
      </c>
    </row>
    <row r="393" spans="1:14" x14ac:dyDescent="0.2">
      <c r="A393" t="s">
        <v>81</v>
      </c>
      <c r="B393" t="str">
        <f t="shared" si="52"/>
        <v>IL&amp;FS  Infrastructure Debt Fund Series 3A0</v>
      </c>
      <c r="C393">
        <f t="shared" si="53"/>
        <v>0</v>
      </c>
      <c r="D393" t="str">
        <f t="shared" si="54"/>
        <v>CASH Rec/Payable</v>
      </c>
      <c r="E393" t="str">
        <f t="shared" si="55"/>
        <v>Rec/</v>
      </c>
      <c r="F393" t="s">
        <v>124</v>
      </c>
      <c r="G393">
        <v>-5676609.5650000004</v>
      </c>
      <c r="H393">
        <v>1</v>
      </c>
      <c r="I393">
        <v>-5676609.5650000004</v>
      </c>
      <c r="J393">
        <v>1</v>
      </c>
      <c r="K393">
        <v>-5676609.5599999996</v>
      </c>
      <c r="L393">
        <v>0</v>
      </c>
      <c r="M393">
        <v>0</v>
      </c>
      <c r="N393">
        <v>-3.5999999999999999E-3</v>
      </c>
    </row>
    <row r="394" spans="1:14" x14ac:dyDescent="0.2">
      <c r="A394" t="s">
        <v>81</v>
      </c>
      <c r="B394" t="str">
        <f t="shared" si="52"/>
        <v>IL&amp;FS  Infrastructure Debt Fund Series 3A0</v>
      </c>
      <c r="C394">
        <f t="shared" si="53"/>
        <v>0</v>
      </c>
      <c r="D394">
        <f t="shared" si="54"/>
        <v>0</v>
      </c>
      <c r="E394" t="str">
        <f t="shared" si="55"/>
        <v/>
      </c>
      <c r="I394">
        <v>11029352.177999999</v>
      </c>
      <c r="K394">
        <v>11029352.18</v>
      </c>
      <c r="L394">
        <v>0</v>
      </c>
      <c r="M394">
        <v>0</v>
      </c>
      <c r="N394">
        <v>7.0000000000000001E-3</v>
      </c>
    </row>
    <row r="395" spans="1:14" x14ac:dyDescent="0.2">
      <c r="A395" t="s">
        <v>81</v>
      </c>
      <c r="B395" t="str">
        <f t="shared" si="52"/>
        <v>IL&amp;FS  Infrastructure Debt Fund Series 3A0</v>
      </c>
      <c r="C395">
        <f t="shared" si="53"/>
        <v>0</v>
      </c>
      <c r="D395">
        <f t="shared" si="54"/>
        <v>0</v>
      </c>
      <c r="E395" t="str">
        <f t="shared" si="55"/>
        <v/>
      </c>
      <c r="I395">
        <v>1499685721.598</v>
      </c>
      <c r="K395">
        <v>1573393831.04</v>
      </c>
      <c r="L395">
        <v>0</v>
      </c>
      <c r="M395">
        <v>0</v>
      </c>
      <c r="N395">
        <v>1</v>
      </c>
    </row>
    <row r="396" spans="1:14" x14ac:dyDescent="0.2">
      <c r="A396" t="s">
        <v>83</v>
      </c>
      <c r="B396" t="str">
        <f t="shared" si="52"/>
        <v>IL&amp;FS  Infrastructure Debt Fund Series 3B0</v>
      </c>
      <c r="C396">
        <f t="shared" si="53"/>
        <v>0</v>
      </c>
      <c r="D396" t="str">
        <f t="shared" si="54"/>
        <v>Security</v>
      </c>
      <c r="E396" t="str">
        <f t="shared" si="55"/>
        <v>ity</v>
      </c>
      <c r="F396" t="s">
        <v>103</v>
      </c>
      <c r="G396" t="s">
        <v>5</v>
      </c>
      <c r="H396" t="s">
        <v>104</v>
      </c>
      <c r="I396" t="s">
        <v>105</v>
      </c>
      <c r="J396" t="s">
        <v>106</v>
      </c>
      <c r="K396" t="s">
        <v>107</v>
      </c>
      <c r="L396" t="s">
        <v>108</v>
      </c>
      <c r="M396" t="s">
        <v>109</v>
      </c>
      <c r="N396" t="s">
        <v>110</v>
      </c>
    </row>
    <row r="397" spans="1:14" x14ac:dyDescent="0.2">
      <c r="A397" t="s">
        <v>83</v>
      </c>
      <c r="B397" t="str">
        <f t="shared" si="52"/>
        <v>IL&amp;FS  Infrastructure Debt Fund Series 3B0</v>
      </c>
      <c r="C397">
        <f t="shared" si="53"/>
        <v>0</v>
      </c>
      <c r="D397">
        <f t="shared" si="54"/>
        <v>0</v>
      </c>
      <c r="E397" t="str">
        <f t="shared" si="55"/>
        <v/>
      </c>
      <c r="K397" t="s">
        <v>111</v>
      </c>
    </row>
    <row r="398" spans="1:14" x14ac:dyDescent="0.2">
      <c r="A398" t="s">
        <v>83</v>
      </c>
      <c r="B398" t="str">
        <f t="shared" si="52"/>
        <v>IL&amp;FS  Infrastructure Debt Fund Series 3B0</v>
      </c>
      <c r="C398">
        <f t="shared" si="53"/>
        <v>0</v>
      </c>
      <c r="D398" t="str">
        <f t="shared" si="54"/>
        <v>Bonds / Debentures</v>
      </c>
      <c r="E398" t="str">
        <f t="shared" si="55"/>
        <v xml:space="preserve"> / D</v>
      </c>
      <c r="F398" t="s">
        <v>112</v>
      </c>
    </row>
    <row r="399" spans="1:14" x14ac:dyDescent="0.2">
      <c r="A399" t="s">
        <v>83</v>
      </c>
      <c r="B399" t="str">
        <f t="shared" si="52"/>
        <v>IL&amp;FS  Infrastructure Debt Fund Series 3B0</v>
      </c>
      <c r="C399">
        <f t="shared" si="53"/>
        <v>0</v>
      </c>
      <c r="D399" t="str">
        <f t="shared" si="54"/>
        <v>10.80_AMRI Hospitals Ltd_31032024</v>
      </c>
      <c r="E399" t="str">
        <f t="shared" si="55"/>
        <v>_AMR</v>
      </c>
      <c r="F399" t="s">
        <v>146</v>
      </c>
      <c r="G399">
        <v>410</v>
      </c>
      <c r="H399">
        <v>1000000</v>
      </c>
      <c r="I399">
        <v>410000000</v>
      </c>
      <c r="J399">
        <v>1000000</v>
      </c>
      <c r="K399">
        <v>410000000</v>
      </c>
      <c r="L399">
        <v>0</v>
      </c>
      <c r="M399">
        <v>0</v>
      </c>
      <c r="N399">
        <v>0.24479999999999999</v>
      </c>
    </row>
    <row r="400" spans="1:14" x14ac:dyDescent="0.2">
      <c r="A400" t="s">
        <v>83</v>
      </c>
      <c r="B400" t="str">
        <f t="shared" si="52"/>
        <v>IL&amp;FS  Infrastructure Debt Fund Series 3B0</v>
      </c>
      <c r="C400">
        <f t="shared" si="53"/>
        <v>0</v>
      </c>
      <c r="D400">
        <f t="shared" si="54"/>
        <v>0</v>
      </c>
      <c r="E400" t="str">
        <f t="shared" si="55"/>
        <v/>
      </c>
      <c r="K400">
        <v>-255548</v>
      </c>
    </row>
    <row r="401" spans="1:14" x14ac:dyDescent="0.2">
      <c r="A401" t="s">
        <v>83</v>
      </c>
      <c r="B401" t="str">
        <f t="shared" si="52"/>
        <v>IL&amp;FS  Infrastructure Debt Fund Series 3B0</v>
      </c>
      <c r="C401">
        <f t="shared" si="53"/>
        <v>0</v>
      </c>
      <c r="D401" t="str">
        <f t="shared" si="54"/>
        <v>Bhilwara Green Energy Limited</v>
      </c>
      <c r="E401" t="str">
        <f t="shared" si="55"/>
        <v xml:space="preserve">ara </v>
      </c>
      <c r="F401" t="s">
        <v>11</v>
      </c>
      <c r="G401">
        <v>340000</v>
      </c>
      <c r="H401">
        <v>1000</v>
      </c>
      <c r="I401">
        <v>340000000</v>
      </c>
      <c r="J401">
        <v>1000</v>
      </c>
      <c r="K401">
        <v>340000000</v>
      </c>
      <c r="L401">
        <v>0</v>
      </c>
      <c r="M401">
        <v>0</v>
      </c>
      <c r="N401">
        <v>0.2031</v>
      </c>
    </row>
    <row r="402" spans="1:14" x14ac:dyDescent="0.2">
      <c r="A402" t="s">
        <v>83</v>
      </c>
      <c r="B402" t="str">
        <f t="shared" si="52"/>
        <v>IL&amp;FS  Infrastructure Debt Fund Series 3B0</v>
      </c>
      <c r="C402">
        <f t="shared" si="53"/>
        <v>0</v>
      </c>
      <c r="D402">
        <f t="shared" si="54"/>
        <v>0</v>
      </c>
      <c r="E402" t="str">
        <f t="shared" si="55"/>
        <v/>
      </c>
      <c r="K402">
        <v>0</v>
      </c>
    </row>
    <row r="403" spans="1:14" x14ac:dyDescent="0.2">
      <c r="A403" t="s">
        <v>83</v>
      </c>
      <c r="B403" t="str">
        <f t="shared" si="52"/>
        <v>IL&amp;FS  Infrastructure Debt Fund Series 3B0</v>
      </c>
      <c r="C403">
        <f t="shared" si="53"/>
        <v>0</v>
      </c>
      <c r="D403" t="str">
        <f t="shared" si="54"/>
        <v>IL&amp;FS Solar Power Limited_2B_27_12_20</v>
      </c>
      <c r="E403" t="str">
        <f t="shared" si="55"/>
        <v xml:space="preserve"> Sol</v>
      </c>
      <c r="F403" t="s">
        <v>168</v>
      </c>
      <c r="G403">
        <v>215</v>
      </c>
      <c r="H403">
        <v>1000000</v>
      </c>
      <c r="I403">
        <v>215000000</v>
      </c>
      <c r="J403">
        <v>1000000</v>
      </c>
      <c r="K403">
        <v>215000000</v>
      </c>
      <c r="L403">
        <v>0</v>
      </c>
      <c r="M403">
        <v>0</v>
      </c>
      <c r="N403">
        <v>0.1484</v>
      </c>
    </row>
    <row r="404" spans="1:14" x14ac:dyDescent="0.2">
      <c r="A404" t="s">
        <v>83</v>
      </c>
      <c r="B404" t="str">
        <f t="shared" si="52"/>
        <v>IL&amp;FS  Infrastructure Debt Fund Series 3B0</v>
      </c>
      <c r="C404">
        <f t="shared" si="53"/>
        <v>0</v>
      </c>
      <c r="D404">
        <f t="shared" si="54"/>
        <v>0</v>
      </c>
      <c r="E404" t="str">
        <f t="shared" si="55"/>
        <v/>
      </c>
      <c r="K404">
        <v>33320877</v>
      </c>
    </row>
    <row r="405" spans="1:14" x14ac:dyDescent="0.2">
      <c r="A405" t="s">
        <v>83</v>
      </c>
      <c r="B405" t="str">
        <f t="shared" si="52"/>
        <v>IL&amp;FS  Infrastructure Debt Fund Series 3B0</v>
      </c>
      <c r="C405">
        <f t="shared" si="53"/>
        <v>0</v>
      </c>
      <c r="D405" t="str">
        <f t="shared" si="54"/>
        <v>IWEL_2B_30092021</v>
      </c>
      <c r="E405" t="str">
        <f t="shared" si="55"/>
        <v>2B_3</v>
      </c>
      <c r="F405" t="s">
        <v>163</v>
      </c>
      <c r="G405">
        <v>125</v>
      </c>
      <c r="H405">
        <v>1000000</v>
      </c>
      <c r="I405">
        <v>125000000</v>
      </c>
      <c r="J405">
        <v>1000000</v>
      </c>
      <c r="K405">
        <v>125000000</v>
      </c>
      <c r="L405">
        <v>0</v>
      </c>
      <c r="M405">
        <v>0</v>
      </c>
      <c r="N405">
        <v>0.1004</v>
      </c>
    </row>
    <row r="406" spans="1:14" x14ac:dyDescent="0.2">
      <c r="A406" t="s">
        <v>83</v>
      </c>
      <c r="B406" t="str">
        <f t="shared" si="52"/>
        <v>IL&amp;FS  Infrastructure Debt Fund Series 3B0</v>
      </c>
      <c r="C406">
        <f t="shared" si="53"/>
        <v>0</v>
      </c>
      <c r="D406">
        <f t="shared" si="54"/>
        <v>0</v>
      </c>
      <c r="E406" t="str">
        <f t="shared" si="55"/>
        <v/>
      </c>
      <c r="K406">
        <v>43117910</v>
      </c>
    </row>
    <row r="407" spans="1:14" x14ac:dyDescent="0.2">
      <c r="A407" t="s">
        <v>83</v>
      </c>
      <c r="B407" t="str">
        <f t="shared" si="52"/>
        <v>IL&amp;FS  Infrastructure Debt Fund Series 3B0</v>
      </c>
      <c r="C407">
        <f t="shared" si="53"/>
        <v>0</v>
      </c>
      <c r="D407" t="str">
        <f t="shared" si="54"/>
        <v>Kanchanjunga Power Company Private Limited_31072029</v>
      </c>
      <c r="E407" t="str">
        <f t="shared" si="55"/>
        <v>anju</v>
      </c>
      <c r="F407" t="s">
        <v>167</v>
      </c>
      <c r="G407">
        <v>160</v>
      </c>
      <c r="H407">
        <v>1000000</v>
      </c>
      <c r="I407">
        <v>160000000</v>
      </c>
      <c r="J407">
        <v>1000000</v>
      </c>
      <c r="K407">
        <v>160000000</v>
      </c>
      <c r="L407">
        <v>0</v>
      </c>
      <c r="M407">
        <v>0</v>
      </c>
      <c r="N407">
        <v>9.5600000000000004E-2</v>
      </c>
    </row>
    <row r="408" spans="1:14" x14ac:dyDescent="0.2">
      <c r="A408" t="s">
        <v>83</v>
      </c>
      <c r="B408" t="str">
        <f t="shared" si="52"/>
        <v>IL&amp;FS  Infrastructure Debt Fund Series 3B0</v>
      </c>
      <c r="C408">
        <f t="shared" si="53"/>
        <v>0</v>
      </c>
      <c r="D408">
        <f t="shared" si="54"/>
        <v>0</v>
      </c>
      <c r="E408" t="str">
        <f t="shared" si="55"/>
        <v/>
      </c>
      <c r="K408">
        <v>0</v>
      </c>
    </row>
    <row r="409" spans="1:14" x14ac:dyDescent="0.2">
      <c r="A409" t="s">
        <v>83</v>
      </c>
      <c r="B409" t="str">
        <f t="shared" si="52"/>
        <v>IL&amp;FS  Infrastructure Debt Fund Series 3B0</v>
      </c>
      <c r="C409">
        <f t="shared" si="53"/>
        <v>0</v>
      </c>
      <c r="D409" t="str">
        <f t="shared" si="54"/>
        <v>Kanchanjunga Power Company Private Limited_31052029</v>
      </c>
      <c r="E409" t="str">
        <f t="shared" si="55"/>
        <v>anju</v>
      </c>
      <c r="F409" t="s">
        <v>157</v>
      </c>
      <c r="G409">
        <v>100</v>
      </c>
      <c r="H409">
        <v>1000000</v>
      </c>
      <c r="I409">
        <v>100000000</v>
      </c>
      <c r="J409">
        <v>1000000</v>
      </c>
      <c r="K409">
        <v>100000000</v>
      </c>
      <c r="L409">
        <v>0</v>
      </c>
      <c r="M409">
        <v>0</v>
      </c>
      <c r="N409">
        <v>5.9700000000000003E-2</v>
      </c>
    </row>
    <row r="410" spans="1:14" x14ac:dyDescent="0.2">
      <c r="A410" t="s">
        <v>83</v>
      </c>
      <c r="B410" t="str">
        <f t="shared" si="52"/>
        <v>IL&amp;FS  Infrastructure Debt Fund Series 3B0</v>
      </c>
      <c r="C410">
        <f t="shared" ref="C410" si="56">+IF(E410="CBLO",$R$3,IF(E410="Marg",$R$4,IF(D410="cash",$R$5,0)))</f>
        <v>0</v>
      </c>
      <c r="D410">
        <f t="shared" ref="D410:D423" si="57">+F410</f>
        <v>0</v>
      </c>
      <c r="E410" t="str">
        <f t="shared" ref="E410:E424" si="58">+MID(F410,6,4)</f>
        <v/>
      </c>
      <c r="K410">
        <v>0</v>
      </c>
    </row>
    <row r="411" spans="1:14" x14ac:dyDescent="0.2">
      <c r="A411" t="s">
        <v>83</v>
      </c>
      <c r="B411" t="str">
        <f t="shared" ref="B411:B423" si="59">+A411&amp;""&amp;C411</f>
        <v>IL&amp;FS  Infrastructure Debt Fund Series 3B0</v>
      </c>
      <c r="C411">
        <f t="shared" ref="C411:C423" si="60">+IF(E411="CBLO",$R$3,IF(E411="Marg",$R$4,IF(D411="cash",$R$5,0)))</f>
        <v>0</v>
      </c>
      <c r="D411" t="str">
        <f t="shared" si="57"/>
        <v>BG Wind Power Limited_28042019</v>
      </c>
      <c r="E411" t="str">
        <f t="shared" si="58"/>
        <v>nd P</v>
      </c>
      <c r="F411" t="s">
        <v>131</v>
      </c>
      <c r="G411">
        <v>70000</v>
      </c>
      <c r="H411">
        <v>1000</v>
      </c>
      <c r="I411">
        <v>70000000</v>
      </c>
      <c r="J411">
        <v>1000</v>
      </c>
      <c r="K411">
        <v>70000000</v>
      </c>
      <c r="L411">
        <v>0</v>
      </c>
      <c r="M411">
        <v>0</v>
      </c>
      <c r="N411">
        <v>4.1799999999999997E-2</v>
      </c>
    </row>
    <row r="412" spans="1:14" x14ac:dyDescent="0.2">
      <c r="A412" t="s">
        <v>83</v>
      </c>
      <c r="B412" t="str">
        <f t="shared" si="59"/>
        <v>IL&amp;FS  Infrastructure Debt Fund Series 3B0</v>
      </c>
      <c r="C412">
        <f t="shared" si="60"/>
        <v>0</v>
      </c>
      <c r="D412">
        <f t="shared" si="57"/>
        <v>0</v>
      </c>
      <c r="E412" t="str">
        <f t="shared" si="58"/>
        <v/>
      </c>
      <c r="K412">
        <v>0</v>
      </c>
    </row>
    <row r="413" spans="1:14" x14ac:dyDescent="0.2">
      <c r="A413" t="s">
        <v>83</v>
      </c>
      <c r="B413" t="str">
        <f t="shared" si="59"/>
        <v>IL&amp;FS  Infrastructure Debt Fund Series 3B0</v>
      </c>
      <c r="C413">
        <f t="shared" si="60"/>
        <v>0</v>
      </c>
      <c r="D413" t="str">
        <f t="shared" si="57"/>
        <v>Bhilwara Green Energy Limited</v>
      </c>
      <c r="E413" t="str">
        <f t="shared" si="58"/>
        <v xml:space="preserve">ara </v>
      </c>
      <c r="F413" t="s">
        <v>11</v>
      </c>
      <c r="G413">
        <v>70000</v>
      </c>
      <c r="H413">
        <v>1000</v>
      </c>
      <c r="I413">
        <v>70000000</v>
      </c>
      <c r="J413">
        <v>1000</v>
      </c>
      <c r="K413">
        <v>70000000</v>
      </c>
      <c r="L413">
        <v>0</v>
      </c>
      <c r="M413">
        <v>0</v>
      </c>
      <c r="N413">
        <v>4.1799999999999997E-2</v>
      </c>
    </row>
    <row r="414" spans="1:14" x14ac:dyDescent="0.2">
      <c r="A414" t="s">
        <v>83</v>
      </c>
      <c r="B414" t="str">
        <f t="shared" si="59"/>
        <v>IL&amp;FS  Infrastructure Debt Fund Series 3B0</v>
      </c>
      <c r="C414">
        <f t="shared" si="60"/>
        <v>0</v>
      </c>
      <c r="D414">
        <f t="shared" si="57"/>
        <v>0</v>
      </c>
      <c r="E414" t="str">
        <f t="shared" si="58"/>
        <v/>
      </c>
      <c r="K414">
        <v>0</v>
      </c>
    </row>
    <row r="415" spans="1:14" x14ac:dyDescent="0.2">
      <c r="A415" t="s">
        <v>83</v>
      </c>
      <c r="B415" t="str">
        <f t="shared" si="59"/>
        <v>IL&amp;FS  Infrastructure Debt Fund Series 3B0</v>
      </c>
      <c r="C415">
        <f t="shared" si="60"/>
        <v>0</v>
      </c>
      <c r="D415" t="str">
        <f t="shared" si="57"/>
        <v>Bhilangana Hydro Power Limited_310326</v>
      </c>
      <c r="E415" t="str">
        <f t="shared" si="58"/>
        <v>ngan</v>
      </c>
      <c r="F415" t="s">
        <v>115</v>
      </c>
      <c r="G415">
        <v>31</v>
      </c>
      <c r="H415">
        <v>1000000</v>
      </c>
      <c r="I415">
        <v>31000000</v>
      </c>
      <c r="J415">
        <v>1000000</v>
      </c>
      <c r="K415">
        <v>31000000</v>
      </c>
      <c r="L415">
        <v>0</v>
      </c>
      <c r="M415">
        <v>0</v>
      </c>
      <c r="N415">
        <v>1.8499999999999999E-2</v>
      </c>
    </row>
    <row r="416" spans="1:14" x14ac:dyDescent="0.2">
      <c r="A416" t="s">
        <v>83</v>
      </c>
      <c r="B416" t="str">
        <f t="shared" si="59"/>
        <v>IL&amp;FS  Infrastructure Debt Fund Series 3B0</v>
      </c>
      <c r="C416">
        <f t="shared" si="60"/>
        <v>0</v>
      </c>
      <c r="D416">
        <f t="shared" si="57"/>
        <v>0</v>
      </c>
      <c r="E416" t="str">
        <f t="shared" si="58"/>
        <v/>
      </c>
      <c r="K416">
        <v>0</v>
      </c>
    </row>
    <row r="417" spans="1:14" x14ac:dyDescent="0.2">
      <c r="A417" t="s">
        <v>83</v>
      </c>
      <c r="B417" t="str">
        <f t="shared" si="59"/>
        <v>IL&amp;FS  Infrastructure Debt Fund Series 3B0</v>
      </c>
      <c r="C417">
        <f t="shared" si="60"/>
        <v>0</v>
      </c>
      <c r="D417" t="str">
        <f t="shared" si="57"/>
        <v>Bhilangana Hydro Power Limited_310324</v>
      </c>
      <c r="E417" t="str">
        <f t="shared" si="58"/>
        <v>ngan</v>
      </c>
      <c r="F417" t="s">
        <v>135</v>
      </c>
      <c r="G417">
        <v>24</v>
      </c>
      <c r="H417">
        <v>1000000</v>
      </c>
      <c r="I417">
        <v>24000000</v>
      </c>
      <c r="J417">
        <v>1000000</v>
      </c>
      <c r="K417">
        <v>24000000</v>
      </c>
      <c r="L417">
        <v>0</v>
      </c>
      <c r="M417">
        <v>0</v>
      </c>
      <c r="N417">
        <v>1.43E-2</v>
      </c>
    </row>
    <row r="418" spans="1:14" x14ac:dyDescent="0.2">
      <c r="A418" t="s">
        <v>83</v>
      </c>
      <c r="B418" t="str">
        <f t="shared" si="59"/>
        <v>IL&amp;FS  Infrastructure Debt Fund Series 3B0</v>
      </c>
      <c r="C418">
        <f t="shared" si="60"/>
        <v>0</v>
      </c>
      <c r="D418">
        <f t="shared" si="57"/>
        <v>0</v>
      </c>
      <c r="E418" t="str">
        <f t="shared" si="58"/>
        <v/>
      </c>
      <c r="K418">
        <v>0</v>
      </c>
    </row>
    <row r="419" spans="1:14" x14ac:dyDescent="0.2">
      <c r="A419" t="s">
        <v>83</v>
      </c>
      <c r="B419" t="str">
        <f t="shared" si="59"/>
        <v>IL&amp;FS  Infrastructure Debt Fund Series 3B0</v>
      </c>
      <c r="C419">
        <f t="shared" si="60"/>
        <v>0</v>
      </c>
      <c r="D419" t="str">
        <f t="shared" si="57"/>
        <v>Clean Max Enviro Energy Solutions Private Limited</v>
      </c>
      <c r="E419" t="str">
        <f t="shared" si="58"/>
        <v xml:space="preserve"> Max</v>
      </c>
      <c r="F419" t="s">
        <v>13</v>
      </c>
      <c r="G419">
        <v>24</v>
      </c>
      <c r="H419">
        <v>1000000</v>
      </c>
      <c r="I419">
        <v>24000000</v>
      </c>
      <c r="J419">
        <v>1000000</v>
      </c>
      <c r="K419">
        <v>24000000</v>
      </c>
      <c r="L419">
        <v>0</v>
      </c>
      <c r="M419">
        <v>0</v>
      </c>
      <c r="N419">
        <v>1.43E-2</v>
      </c>
    </row>
    <row r="420" spans="1:14" x14ac:dyDescent="0.2">
      <c r="A420" t="s">
        <v>83</v>
      </c>
      <c r="B420" t="str">
        <f t="shared" si="59"/>
        <v>IL&amp;FS  Infrastructure Debt Fund Series 3B0</v>
      </c>
      <c r="C420">
        <f t="shared" si="60"/>
        <v>0</v>
      </c>
      <c r="D420">
        <f t="shared" si="57"/>
        <v>0</v>
      </c>
      <c r="E420" t="str">
        <f t="shared" si="58"/>
        <v/>
      </c>
      <c r="K420">
        <v>0</v>
      </c>
    </row>
    <row r="421" spans="1:14" x14ac:dyDescent="0.2">
      <c r="A421" t="s">
        <v>83</v>
      </c>
      <c r="B421" t="str">
        <f t="shared" si="59"/>
        <v>IL&amp;FS  Infrastructure Debt Fund Series 3B0</v>
      </c>
      <c r="C421">
        <f t="shared" si="60"/>
        <v>0</v>
      </c>
      <c r="D421" t="str">
        <f t="shared" si="57"/>
        <v>Kaynes Technology India Private Limited</v>
      </c>
      <c r="E421" t="str">
        <f t="shared" si="58"/>
        <v>s Te</v>
      </c>
      <c r="F421" t="s">
        <v>72</v>
      </c>
      <c r="G421">
        <v>100</v>
      </c>
      <c r="H421">
        <v>100000</v>
      </c>
      <c r="I421">
        <v>10000000</v>
      </c>
      <c r="J421">
        <v>100000</v>
      </c>
      <c r="K421">
        <v>10000000</v>
      </c>
      <c r="L421">
        <v>0</v>
      </c>
      <c r="M421">
        <v>0</v>
      </c>
      <c r="N421">
        <v>6.0000000000000001E-3</v>
      </c>
    </row>
    <row r="422" spans="1:14" x14ac:dyDescent="0.2">
      <c r="A422" t="s">
        <v>83</v>
      </c>
      <c r="B422" t="str">
        <f t="shared" si="59"/>
        <v>IL&amp;FS  Infrastructure Debt Fund Series 3B0</v>
      </c>
      <c r="C422">
        <f t="shared" si="60"/>
        <v>0</v>
      </c>
      <c r="D422">
        <f t="shared" si="57"/>
        <v>0</v>
      </c>
      <c r="E422" t="str">
        <f t="shared" si="58"/>
        <v/>
      </c>
      <c r="K422">
        <v>0</v>
      </c>
    </row>
    <row r="423" spans="1:14" x14ac:dyDescent="0.2">
      <c r="A423" t="s">
        <v>83</v>
      </c>
      <c r="B423" t="str">
        <f t="shared" si="59"/>
        <v>IL&amp;FS  Infrastructure Debt Fund Series 3B0</v>
      </c>
      <c r="C423">
        <f t="shared" si="60"/>
        <v>0</v>
      </c>
      <c r="D423">
        <f t="shared" si="57"/>
        <v>0</v>
      </c>
      <c r="E423" t="str">
        <f t="shared" si="58"/>
        <v/>
      </c>
      <c r="I423">
        <v>1579000000</v>
      </c>
      <c r="K423">
        <v>1655183238.6300001</v>
      </c>
      <c r="L423">
        <v>0</v>
      </c>
      <c r="M423">
        <v>0</v>
      </c>
      <c r="N423">
        <v>0.9889</v>
      </c>
    </row>
    <row r="424" spans="1:14" x14ac:dyDescent="0.2">
      <c r="A424" t="s">
        <v>83</v>
      </c>
      <c r="B424" t="str">
        <f t="shared" ref="B424:B448" si="61">+A424&amp;""&amp;C424</f>
        <v>IL&amp;FS  Infrastructure Debt Fund Series 3B0</v>
      </c>
      <c r="C424">
        <f t="shared" ref="C424:C448" si="62">+IF(E424="CBLO",$R$3,IF(E424="Marg",$R$4,IF(D424="cash",$R$5,0)))</f>
        <v>0</v>
      </c>
      <c r="D424" t="str">
        <f t="shared" ref="D424:D448" si="63">+F424</f>
        <v>Fixed Deposit</v>
      </c>
      <c r="E424" t="str">
        <f t="shared" si="58"/>
        <v xml:space="preserve"> Dep</v>
      </c>
      <c r="F424" t="s">
        <v>119</v>
      </c>
    </row>
    <row r="425" spans="1:14" x14ac:dyDescent="0.2">
      <c r="A425" t="s">
        <v>83</v>
      </c>
      <c r="B425" t="str">
        <f t="shared" si="61"/>
        <v>IL&amp;FS  Infrastructure Debt Fund Series 3BCBLO Margin</v>
      </c>
      <c r="C425" t="str">
        <f t="shared" si="62"/>
        <v>CBLO Margin</v>
      </c>
      <c r="D425" t="str">
        <f t="shared" si="63"/>
        <v>CBLO MARGIN 01082018</v>
      </c>
      <c r="E425" t="str">
        <f t="shared" ref="E425:E449" si="64">+MID(F425,6,4)</f>
        <v>MARG</v>
      </c>
      <c r="F425" t="s">
        <v>178</v>
      </c>
      <c r="G425">
        <v>250000</v>
      </c>
      <c r="H425">
        <v>1</v>
      </c>
      <c r="I425">
        <v>250000</v>
      </c>
      <c r="J425">
        <v>1</v>
      </c>
      <c r="K425">
        <v>250000</v>
      </c>
      <c r="L425">
        <v>0</v>
      </c>
      <c r="M425">
        <v>0</v>
      </c>
      <c r="N425">
        <v>1E-4</v>
      </c>
    </row>
    <row r="426" spans="1:14" x14ac:dyDescent="0.2">
      <c r="A426" t="s">
        <v>83</v>
      </c>
      <c r="B426" t="str">
        <f t="shared" si="61"/>
        <v>IL&amp;FS  Infrastructure Debt Fund Series 3B0</v>
      </c>
      <c r="C426">
        <f t="shared" si="62"/>
        <v>0</v>
      </c>
      <c r="D426">
        <f t="shared" si="63"/>
        <v>0</v>
      </c>
      <c r="E426" t="str">
        <f t="shared" si="64"/>
        <v/>
      </c>
      <c r="K426">
        <v>0</v>
      </c>
    </row>
    <row r="427" spans="1:14" x14ac:dyDescent="0.2">
      <c r="A427" t="s">
        <v>83</v>
      </c>
      <c r="B427" t="str">
        <f t="shared" si="61"/>
        <v>IL&amp;FS  Infrastructure Debt Fund Series 3B0</v>
      </c>
      <c r="C427">
        <f t="shared" si="62"/>
        <v>0</v>
      </c>
      <c r="D427">
        <f t="shared" si="63"/>
        <v>0</v>
      </c>
      <c r="E427" t="str">
        <f t="shared" si="64"/>
        <v/>
      </c>
      <c r="I427">
        <v>250000</v>
      </c>
      <c r="K427">
        <v>250000</v>
      </c>
      <c r="L427">
        <v>0</v>
      </c>
      <c r="M427">
        <v>0</v>
      </c>
      <c r="N427">
        <v>1E-4</v>
      </c>
    </row>
    <row r="428" spans="1:14" x14ac:dyDescent="0.2">
      <c r="A428" t="s">
        <v>83</v>
      </c>
      <c r="B428" t="str">
        <f t="shared" si="61"/>
        <v>IL&amp;FS  Infrastructure Debt Fund Series 3B0</v>
      </c>
      <c r="C428">
        <f t="shared" si="62"/>
        <v>0</v>
      </c>
      <c r="D428" t="str">
        <f t="shared" si="63"/>
        <v>Money Market Discounted</v>
      </c>
      <c r="E428" t="str">
        <f t="shared" si="64"/>
        <v xml:space="preserve"> Mar</v>
      </c>
      <c r="F428" t="s">
        <v>121</v>
      </c>
    </row>
    <row r="429" spans="1:14" x14ac:dyDescent="0.2">
      <c r="A429" t="s">
        <v>83</v>
      </c>
      <c r="B429" t="str">
        <f t="shared" si="61"/>
        <v>IL&amp;FS  Infrastructure Debt Fund Series 3BCollateralised Borrowing &amp; Lending Obligation (CBLO)</v>
      </c>
      <c r="C429" t="str">
        <f t="shared" si="62"/>
        <v>Collateralised Borrowing &amp; Lending Obligation (CBLO)</v>
      </c>
      <c r="D429" t="str">
        <f t="shared" si="63"/>
        <v>6.80.CBLO_3B02042019</v>
      </c>
      <c r="E429" t="str">
        <f t="shared" si="64"/>
        <v>CBLO</v>
      </c>
      <c r="F429" t="s">
        <v>218</v>
      </c>
      <c r="G429">
        <v>1</v>
      </c>
      <c r="H429">
        <v>10605924.380000001</v>
      </c>
      <c r="I429">
        <v>10605924.385</v>
      </c>
      <c r="J429">
        <v>10605924.385</v>
      </c>
      <c r="K429">
        <v>10605924.380000001</v>
      </c>
      <c r="L429">
        <v>0</v>
      </c>
      <c r="M429">
        <v>0</v>
      </c>
      <c r="N429">
        <v>6.3E-3</v>
      </c>
    </row>
    <row r="430" spans="1:14" x14ac:dyDescent="0.2">
      <c r="A430" t="s">
        <v>83</v>
      </c>
      <c r="B430" t="str">
        <f t="shared" si="61"/>
        <v>IL&amp;FS  Infrastructure Debt Fund Series 3B0</v>
      </c>
      <c r="C430">
        <f t="shared" si="62"/>
        <v>0</v>
      </c>
      <c r="D430">
        <f t="shared" si="63"/>
        <v>0</v>
      </c>
      <c r="E430" t="str">
        <f t="shared" si="64"/>
        <v/>
      </c>
      <c r="I430">
        <v>10605924.385</v>
      </c>
      <c r="K430">
        <v>10605924.380000001</v>
      </c>
      <c r="L430">
        <v>0</v>
      </c>
      <c r="M430">
        <v>0</v>
      </c>
      <c r="N430">
        <v>6.3E-3</v>
      </c>
    </row>
    <row r="431" spans="1:14" x14ac:dyDescent="0.2">
      <c r="A431" t="s">
        <v>83</v>
      </c>
      <c r="B431" t="str">
        <f t="shared" si="61"/>
        <v>IL&amp;FS  Infrastructure Debt Fund Series 3B0</v>
      </c>
      <c r="C431">
        <f t="shared" si="62"/>
        <v>0</v>
      </c>
      <c r="D431" t="str">
        <f t="shared" si="63"/>
        <v>Cash / Bank</v>
      </c>
      <c r="E431" t="str">
        <f t="shared" si="64"/>
        <v>/ Ba</v>
      </c>
      <c r="F431" t="s">
        <v>122</v>
      </c>
    </row>
    <row r="432" spans="1:14" x14ac:dyDescent="0.2">
      <c r="A432" t="s">
        <v>83</v>
      </c>
      <c r="B432" t="str">
        <f t="shared" si="61"/>
        <v>IL&amp;FS  Infrastructure Debt Fund Series 3BCash &amp; Cash Equivalents</v>
      </c>
      <c r="C432" t="str">
        <f t="shared" si="62"/>
        <v>Cash &amp; Cash Equivalents</v>
      </c>
      <c r="D432" t="str">
        <f t="shared" si="63"/>
        <v>CASH</v>
      </c>
      <c r="E432" t="str">
        <f t="shared" si="64"/>
        <v/>
      </c>
      <c r="F432" t="s">
        <v>123</v>
      </c>
      <c r="G432">
        <v>13577240.127</v>
      </c>
      <c r="H432">
        <v>1</v>
      </c>
      <c r="I432">
        <v>13577240.127</v>
      </c>
      <c r="J432">
        <v>1</v>
      </c>
      <c r="K432">
        <v>13577240.130000001</v>
      </c>
      <c r="L432">
        <v>0</v>
      </c>
      <c r="M432">
        <v>0</v>
      </c>
      <c r="N432">
        <v>8.0999999999999996E-3</v>
      </c>
    </row>
    <row r="433" spans="1:14" x14ac:dyDescent="0.2">
      <c r="A433" t="s">
        <v>83</v>
      </c>
      <c r="B433" t="str">
        <f t="shared" si="61"/>
        <v>IL&amp;FS  Infrastructure Debt Fund Series 3B0</v>
      </c>
      <c r="C433">
        <f t="shared" si="62"/>
        <v>0</v>
      </c>
      <c r="D433" t="str">
        <f t="shared" si="63"/>
        <v>CASH Rec/Payable</v>
      </c>
      <c r="E433" t="str">
        <f t="shared" si="64"/>
        <v>Rec/</v>
      </c>
      <c r="F433" t="s">
        <v>124</v>
      </c>
      <c r="G433">
        <v>-5893720.6279999996</v>
      </c>
      <c r="H433">
        <v>1</v>
      </c>
      <c r="I433">
        <v>-5893720.6279999996</v>
      </c>
      <c r="J433">
        <v>1</v>
      </c>
      <c r="K433">
        <v>-5893720.6299999999</v>
      </c>
      <c r="L433">
        <v>0</v>
      </c>
      <c r="M433">
        <v>0</v>
      </c>
      <c r="N433">
        <v>-3.5000000000000001E-3</v>
      </c>
    </row>
    <row r="434" spans="1:14" x14ac:dyDescent="0.2">
      <c r="A434" t="s">
        <v>83</v>
      </c>
      <c r="B434" t="str">
        <f t="shared" si="61"/>
        <v>IL&amp;FS  Infrastructure Debt Fund Series 3B0</v>
      </c>
      <c r="C434">
        <f t="shared" si="62"/>
        <v>0</v>
      </c>
      <c r="D434">
        <f t="shared" si="63"/>
        <v>0</v>
      </c>
      <c r="E434" t="str">
        <f t="shared" si="64"/>
        <v/>
      </c>
      <c r="I434">
        <v>7683519.4989999998</v>
      </c>
      <c r="K434">
        <v>7683519.5</v>
      </c>
      <c r="L434">
        <v>0</v>
      </c>
      <c r="M434">
        <v>0</v>
      </c>
      <c r="N434">
        <v>4.5999999999999999E-3</v>
      </c>
    </row>
    <row r="435" spans="1:14" x14ac:dyDescent="0.2">
      <c r="A435" t="s">
        <v>83</v>
      </c>
      <c r="B435" t="str">
        <f t="shared" si="61"/>
        <v>IL&amp;FS  Infrastructure Debt Fund Series 3B0</v>
      </c>
      <c r="C435">
        <f t="shared" si="62"/>
        <v>0</v>
      </c>
      <c r="D435">
        <f t="shared" si="63"/>
        <v>0</v>
      </c>
      <c r="E435" t="str">
        <f t="shared" si="64"/>
        <v/>
      </c>
      <c r="I435">
        <v>1597539443.8840001</v>
      </c>
      <c r="K435">
        <v>1673722682.51</v>
      </c>
      <c r="L435">
        <v>0</v>
      </c>
      <c r="M435">
        <v>0</v>
      </c>
      <c r="N435">
        <v>1</v>
      </c>
    </row>
    <row r="436" spans="1:14" x14ac:dyDescent="0.2">
      <c r="A436" t="s">
        <v>83</v>
      </c>
      <c r="B436" t="str">
        <f t="shared" si="61"/>
        <v>IL&amp;FS  Infrastructure Debt Fund Series 3B0</v>
      </c>
      <c r="C436">
        <f t="shared" si="62"/>
        <v>0</v>
      </c>
      <c r="D436">
        <f t="shared" si="63"/>
        <v>0</v>
      </c>
      <c r="E436" t="str">
        <f t="shared" si="64"/>
        <v/>
      </c>
    </row>
    <row r="437" spans="1:14" x14ac:dyDescent="0.2">
      <c r="A437" t="s">
        <v>83</v>
      </c>
      <c r="B437" t="str">
        <f t="shared" si="61"/>
        <v>IL&amp;FS  Infrastructure Debt Fund Series 3B0</v>
      </c>
      <c r="C437">
        <f t="shared" si="62"/>
        <v>0</v>
      </c>
      <c r="D437">
        <f t="shared" si="63"/>
        <v>0</v>
      </c>
      <c r="E437" t="str">
        <f t="shared" si="64"/>
        <v/>
      </c>
    </row>
    <row r="438" spans="1:14" x14ac:dyDescent="0.2">
      <c r="A438" t="s">
        <v>83</v>
      </c>
      <c r="B438" t="str">
        <f t="shared" si="61"/>
        <v>IL&amp;FS  Infrastructure Debt Fund Series 3B0</v>
      </c>
      <c r="C438">
        <f t="shared" si="62"/>
        <v>0</v>
      </c>
      <c r="D438">
        <f t="shared" si="63"/>
        <v>0</v>
      </c>
      <c r="E438" t="str">
        <f t="shared" si="64"/>
        <v/>
      </c>
    </row>
    <row r="439" spans="1:14" x14ac:dyDescent="0.2">
      <c r="A439" t="s">
        <v>83</v>
      </c>
      <c r="B439" t="str">
        <f t="shared" si="61"/>
        <v>IL&amp;FS  Infrastructure Debt Fund Series 3B0</v>
      </c>
      <c r="C439">
        <f t="shared" si="62"/>
        <v>0</v>
      </c>
      <c r="D439">
        <f t="shared" si="63"/>
        <v>0</v>
      </c>
      <c r="E439" t="str">
        <f t="shared" si="64"/>
        <v/>
      </c>
    </row>
    <row r="440" spans="1:14" x14ac:dyDescent="0.2">
      <c r="A440" t="s">
        <v>83</v>
      </c>
      <c r="B440" t="str">
        <f t="shared" si="61"/>
        <v>IL&amp;FS  Infrastructure Debt Fund Series 3B0</v>
      </c>
      <c r="C440">
        <f t="shared" si="62"/>
        <v>0</v>
      </c>
      <c r="D440">
        <f t="shared" si="63"/>
        <v>0</v>
      </c>
      <c r="E440" t="str">
        <f t="shared" si="64"/>
        <v/>
      </c>
    </row>
    <row r="441" spans="1:14" x14ac:dyDescent="0.2">
      <c r="A441" t="s">
        <v>83</v>
      </c>
      <c r="B441" t="str">
        <f t="shared" si="61"/>
        <v>IL&amp;FS  Infrastructure Debt Fund Series 3B0</v>
      </c>
      <c r="C441">
        <f t="shared" si="62"/>
        <v>0</v>
      </c>
      <c r="D441">
        <f t="shared" si="63"/>
        <v>0</v>
      </c>
      <c r="E441" t="str">
        <f t="shared" si="64"/>
        <v/>
      </c>
    </row>
    <row r="442" spans="1:14" x14ac:dyDescent="0.2">
      <c r="A442" t="s">
        <v>83</v>
      </c>
      <c r="B442" t="str">
        <f t="shared" si="61"/>
        <v>IL&amp;FS  Infrastructure Debt Fund Series 3B0</v>
      </c>
      <c r="C442">
        <f t="shared" si="62"/>
        <v>0</v>
      </c>
      <c r="D442">
        <f t="shared" si="63"/>
        <v>0</v>
      </c>
      <c r="E442" t="str">
        <f t="shared" si="64"/>
        <v/>
      </c>
    </row>
    <row r="443" spans="1:14" x14ac:dyDescent="0.2">
      <c r="A443" t="s">
        <v>83</v>
      </c>
      <c r="B443" t="str">
        <f t="shared" si="61"/>
        <v>IL&amp;FS  Infrastructure Debt Fund Series 3B0</v>
      </c>
      <c r="C443">
        <f t="shared" si="62"/>
        <v>0</v>
      </c>
      <c r="D443">
        <f t="shared" si="63"/>
        <v>0</v>
      </c>
      <c r="E443" t="str">
        <f t="shared" si="64"/>
        <v/>
      </c>
    </row>
    <row r="444" spans="1:14" x14ac:dyDescent="0.2">
      <c r="A444" t="s">
        <v>83</v>
      </c>
      <c r="B444" t="str">
        <f t="shared" si="61"/>
        <v>IL&amp;FS  Infrastructure Debt Fund Series 3B0</v>
      </c>
      <c r="C444">
        <f t="shared" si="62"/>
        <v>0</v>
      </c>
      <c r="D444">
        <f t="shared" si="63"/>
        <v>0</v>
      </c>
      <c r="E444" t="str">
        <f t="shared" si="64"/>
        <v/>
      </c>
    </row>
    <row r="445" spans="1:14" x14ac:dyDescent="0.2">
      <c r="A445" t="s">
        <v>83</v>
      </c>
      <c r="B445" t="str">
        <f t="shared" si="61"/>
        <v>IL&amp;FS  Infrastructure Debt Fund Series 3B0</v>
      </c>
      <c r="C445">
        <f t="shared" si="62"/>
        <v>0</v>
      </c>
      <c r="D445">
        <f t="shared" si="63"/>
        <v>0</v>
      </c>
      <c r="E445" t="str">
        <f t="shared" si="64"/>
        <v/>
      </c>
    </row>
    <row r="446" spans="1:14" x14ac:dyDescent="0.2">
      <c r="A446" t="s">
        <v>83</v>
      </c>
      <c r="B446" t="str">
        <f t="shared" si="61"/>
        <v>IL&amp;FS  Infrastructure Debt Fund Series 3B0</v>
      </c>
      <c r="C446">
        <f t="shared" si="62"/>
        <v>0</v>
      </c>
      <c r="D446">
        <f t="shared" si="63"/>
        <v>0</v>
      </c>
      <c r="E446" t="str">
        <f t="shared" si="64"/>
        <v/>
      </c>
    </row>
    <row r="447" spans="1:14" x14ac:dyDescent="0.2">
      <c r="A447" t="s">
        <v>83</v>
      </c>
      <c r="B447" t="str">
        <f t="shared" si="61"/>
        <v>IL&amp;FS  Infrastructure Debt Fund Series 3B0</v>
      </c>
      <c r="C447">
        <f t="shared" si="62"/>
        <v>0</v>
      </c>
      <c r="D447">
        <f t="shared" si="63"/>
        <v>0</v>
      </c>
      <c r="E447" t="str">
        <f t="shared" si="64"/>
        <v/>
      </c>
    </row>
    <row r="448" spans="1:14" x14ac:dyDescent="0.2">
      <c r="A448" t="s">
        <v>83</v>
      </c>
      <c r="B448" t="str">
        <f t="shared" si="61"/>
        <v>IL&amp;FS  Infrastructure Debt Fund Series 3B0</v>
      </c>
      <c r="C448">
        <f t="shared" si="62"/>
        <v>0</v>
      </c>
      <c r="D448">
        <f t="shared" si="63"/>
        <v>0</v>
      </c>
      <c r="E448" t="str">
        <f t="shared" si="64"/>
        <v/>
      </c>
    </row>
    <row r="449" spans="5:5" x14ac:dyDescent="0.2">
      <c r="E449" t="str">
        <f t="shared" si="64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view="pageBreakPreview" topLeftCell="C49" zoomScale="87" zoomScaleNormal="85" zoomScaleSheetLayoutView="87" workbookViewId="0">
      <selection activeCell="E67" sqref="E67"/>
    </sheetView>
  </sheetViews>
  <sheetFormatPr defaultRowHeight="15.75" x14ac:dyDescent="0.25"/>
  <cols>
    <col min="1" max="2" width="9.140625" style="32" hidden="1" customWidth="1"/>
    <col min="3" max="3" width="7.5703125" style="32" customWidth="1"/>
    <col min="4" max="4" width="58.7109375" style="32" customWidth="1"/>
    <col min="5" max="5" width="16.42578125" style="32" customWidth="1"/>
    <col min="6" max="6" width="16.85546875" style="32" customWidth="1"/>
    <col min="7" max="7" width="11" style="32" bestFit="1" customWidth="1"/>
    <col min="8" max="8" width="16.42578125" style="32" customWidth="1"/>
    <col min="9" max="9" width="14.7109375" style="32" customWidth="1"/>
    <col min="10" max="10" width="18.42578125" style="1" customWidth="1"/>
    <col min="11" max="11" width="17.42578125" style="32" hidden="1" customWidth="1"/>
    <col min="12" max="12" width="9.140625" style="34" hidden="1" customWidth="1"/>
    <col min="13" max="13" width="15.140625" style="1" hidden="1" customWidth="1"/>
    <col min="14" max="15" width="15.140625" style="32" hidden="1" customWidth="1"/>
    <col min="16" max="17" width="0" style="32" hidden="1" customWidth="1"/>
    <col min="18" max="18" width="17" style="32" bestFit="1" customWidth="1"/>
    <col min="19" max="19" width="10" style="32" bestFit="1" customWidth="1"/>
    <col min="20" max="20" width="9.28515625" style="32" bestFit="1" customWidth="1"/>
    <col min="21" max="16384" width="9.140625" style="32"/>
  </cols>
  <sheetData>
    <row r="1" spans="1:18" x14ac:dyDescent="0.25">
      <c r="G1" s="33"/>
    </row>
    <row r="2" spans="1:18" x14ac:dyDescent="0.25">
      <c r="G2" s="33"/>
    </row>
    <row r="3" spans="1:18" x14ac:dyDescent="0.25">
      <c r="G3" s="33"/>
    </row>
    <row r="4" spans="1:18" x14ac:dyDescent="0.25">
      <c r="G4" s="33"/>
    </row>
    <row r="5" spans="1:18" ht="16.5" thickBot="1" x14ac:dyDescent="0.3">
      <c r="C5" s="1" t="s">
        <v>226</v>
      </c>
      <c r="G5" s="33"/>
    </row>
    <row r="6" spans="1:18" s="15" customFormat="1" ht="15.75" customHeight="1" x14ac:dyDescent="0.25">
      <c r="C6" s="231" t="s">
        <v>34</v>
      </c>
      <c r="D6" s="232"/>
      <c r="E6" s="232"/>
      <c r="F6" s="232"/>
      <c r="G6" s="232"/>
      <c r="H6" s="232"/>
      <c r="I6" s="233"/>
      <c r="J6" s="1"/>
      <c r="L6" s="35"/>
      <c r="M6" s="1"/>
    </row>
    <row r="7" spans="1:18" s="15" customFormat="1" ht="15.75" customHeight="1" x14ac:dyDescent="0.25">
      <c r="C7" s="243" t="str">
        <f>+'1A'!C8:I8</f>
        <v>Half Yearly Portfolio statement as on March 31, 2019</v>
      </c>
      <c r="D7" s="244"/>
      <c r="E7" s="244"/>
      <c r="F7" s="244"/>
      <c r="G7" s="244"/>
      <c r="H7" s="244"/>
      <c r="I7" s="245"/>
      <c r="J7" s="1"/>
      <c r="L7" s="35"/>
      <c r="M7" s="1"/>
    </row>
    <row r="8" spans="1:18" x14ac:dyDescent="0.25">
      <c r="C8" s="237" t="str">
        <f>+'1A'!C9:I9</f>
        <v>(Pursuant to Regulation 59A of the SEBI (Mutual Funds) Regulations 1996)</v>
      </c>
      <c r="D8" s="238"/>
      <c r="E8" s="238"/>
      <c r="F8" s="238"/>
      <c r="G8" s="238"/>
      <c r="H8" s="238"/>
      <c r="I8" s="239"/>
      <c r="K8" s="36"/>
      <c r="L8" s="37"/>
    </row>
    <row r="9" spans="1:18" x14ac:dyDescent="0.25">
      <c r="C9" s="143"/>
      <c r="D9" s="118"/>
      <c r="E9" s="118"/>
      <c r="F9" s="118"/>
      <c r="G9" s="118"/>
      <c r="H9" s="118"/>
      <c r="I9" s="144"/>
      <c r="K9" s="36"/>
      <c r="L9" s="37"/>
    </row>
    <row r="10" spans="1:18" s="15" customFormat="1" x14ac:dyDescent="0.25">
      <c r="C10" s="240" t="s">
        <v>1</v>
      </c>
      <c r="D10" s="241" t="s">
        <v>2</v>
      </c>
      <c r="E10" s="241" t="s">
        <v>3</v>
      </c>
      <c r="F10" s="119" t="s">
        <v>4</v>
      </c>
      <c r="G10" s="241" t="s">
        <v>5</v>
      </c>
      <c r="H10" s="10" t="s">
        <v>6</v>
      </c>
      <c r="I10" s="242" t="s">
        <v>7</v>
      </c>
      <c r="J10" s="11"/>
      <c r="K10" s="38"/>
      <c r="L10" s="35"/>
      <c r="M10" s="11"/>
    </row>
    <row r="11" spans="1:18" s="15" customFormat="1" x14ac:dyDescent="0.25">
      <c r="C11" s="240"/>
      <c r="D11" s="241"/>
      <c r="E11" s="241"/>
      <c r="F11" s="119"/>
      <c r="G11" s="241"/>
      <c r="H11" s="10" t="s">
        <v>8</v>
      </c>
      <c r="I11" s="242"/>
      <c r="J11" s="11"/>
      <c r="K11" s="38"/>
      <c r="L11" s="35"/>
      <c r="M11" s="11"/>
    </row>
    <row r="12" spans="1:18" x14ac:dyDescent="0.25">
      <c r="C12" s="145"/>
      <c r="D12" s="1"/>
      <c r="E12" s="1"/>
      <c r="F12" s="1"/>
      <c r="G12" s="1"/>
      <c r="H12" s="13"/>
      <c r="I12" s="146"/>
    </row>
    <row r="13" spans="1:18" x14ac:dyDescent="0.25">
      <c r="C13" s="145"/>
      <c r="D13" s="14" t="s">
        <v>9</v>
      </c>
      <c r="E13" s="1"/>
      <c r="F13" s="1"/>
      <c r="G13" s="1"/>
      <c r="H13" s="13"/>
      <c r="I13" s="146"/>
    </row>
    <row r="14" spans="1:18" x14ac:dyDescent="0.25">
      <c r="A14" s="32" t="s">
        <v>35</v>
      </c>
      <c r="C14" s="145">
        <v>1</v>
      </c>
      <c r="D14" s="1" t="s">
        <v>221</v>
      </c>
      <c r="E14" s="1" t="str">
        <f>+VLOOKUP(D14,Rating!$A$3:$B$21,2,0)</f>
        <v>ICRA BB+ (SO)</v>
      </c>
      <c r="F14" s="1" t="s">
        <v>36</v>
      </c>
      <c r="G14" s="39">
        <v>547</v>
      </c>
      <c r="H14" s="13">
        <v>6317.7451000000001</v>
      </c>
      <c r="I14" s="146">
        <f>+H14/$H$49</f>
        <v>0.15735948640153394</v>
      </c>
    </row>
    <row r="15" spans="1:18" x14ac:dyDescent="0.25">
      <c r="A15" s="32" t="s">
        <v>37</v>
      </c>
      <c r="C15" s="145">
        <v>2</v>
      </c>
      <c r="D15" s="1" t="s">
        <v>219</v>
      </c>
      <c r="E15" s="1" t="str">
        <f>+VLOOKUP(D15,Rating!$A$3:$B$21,2,0)</f>
        <v>ICRA C-</v>
      </c>
      <c r="F15" s="1" t="s">
        <v>38</v>
      </c>
      <c r="G15" s="39">
        <v>200</v>
      </c>
      <c r="H15" s="13">
        <v>2689.8865599999999</v>
      </c>
      <c r="I15" s="146">
        <f t="shared" ref="I15:I17" si="0">+H15/$H$49</f>
        <v>6.6998456072561219E-2</v>
      </c>
      <c r="J15" s="40"/>
      <c r="R15" s="40"/>
    </row>
    <row r="16" spans="1:18" x14ac:dyDescent="0.25">
      <c r="A16" s="32" t="s">
        <v>39</v>
      </c>
      <c r="C16" s="145">
        <v>3</v>
      </c>
      <c r="D16" s="1" t="s">
        <v>11</v>
      </c>
      <c r="E16" s="1" t="str">
        <f>+VLOOKUP(D16,Rating!$A$3:$B$21,2,0)</f>
        <v>ICRA BBB</v>
      </c>
      <c r="F16" s="1" t="s">
        <v>41</v>
      </c>
      <c r="G16" s="39">
        <v>117143</v>
      </c>
      <c r="H16" s="13">
        <v>1171.4299100000001</v>
      </c>
      <c r="I16" s="146">
        <f t="shared" si="0"/>
        <v>2.9177436898015264E-2</v>
      </c>
      <c r="J16" s="40"/>
      <c r="R16" s="40"/>
    </row>
    <row r="17" spans="1:18" x14ac:dyDescent="0.25">
      <c r="A17" s="32" t="s">
        <v>40</v>
      </c>
      <c r="C17" s="145">
        <v>4</v>
      </c>
      <c r="D17" s="1" t="s">
        <v>219</v>
      </c>
      <c r="E17" s="1" t="str">
        <f>+VLOOKUP(D17,Rating!$A$3:$B$21,2,0)</f>
        <v>ICRA C-</v>
      </c>
      <c r="F17" s="1" t="s">
        <v>10</v>
      </c>
      <c r="G17" s="39">
        <v>35</v>
      </c>
      <c r="H17" s="24">
        <v>0</v>
      </c>
      <c r="I17" s="147">
        <f t="shared" si="0"/>
        <v>0</v>
      </c>
    </row>
    <row r="18" spans="1:18" x14ac:dyDescent="0.25">
      <c r="C18" s="145"/>
      <c r="D18" s="1"/>
      <c r="E18" s="1"/>
      <c r="F18" s="1"/>
      <c r="G18" s="39"/>
      <c r="H18" s="13"/>
      <c r="I18" s="146"/>
    </row>
    <row r="19" spans="1:18" x14ac:dyDescent="0.25">
      <c r="C19" s="145"/>
      <c r="D19" s="14" t="s">
        <v>12</v>
      </c>
      <c r="E19" s="1"/>
      <c r="F19" s="1"/>
      <c r="G19" s="2"/>
      <c r="H19" s="13"/>
      <c r="I19" s="146"/>
    </row>
    <row r="20" spans="1:18" x14ac:dyDescent="0.25">
      <c r="C20" s="145">
        <v>5</v>
      </c>
      <c r="D20" s="1" t="s">
        <v>15</v>
      </c>
      <c r="E20" s="1" t="str">
        <f>+VLOOKUP(D20,Rating!$A$3:$B$21,2,0)</f>
        <v>CARE A</v>
      </c>
      <c r="F20" s="1" t="s">
        <v>18</v>
      </c>
      <c r="G20" s="39">
        <v>580</v>
      </c>
      <c r="H20" s="13">
        <v>5800</v>
      </c>
      <c r="I20" s="146">
        <f t="shared" ref="I20:I34" si="1">+H20/$H$49</f>
        <v>0.14446372980905747</v>
      </c>
    </row>
    <row r="21" spans="1:18" x14ac:dyDescent="0.25">
      <c r="A21" s="32" t="s">
        <v>43</v>
      </c>
      <c r="C21" s="145">
        <f>+C20+1</f>
        <v>6</v>
      </c>
      <c r="D21" s="1" t="s">
        <v>55</v>
      </c>
      <c r="E21" s="1" t="str">
        <f>+VLOOKUP(D21,Rating!$A$3:$B$21,2,0)</f>
        <v>Unrated</v>
      </c>
      <c r="F21" s="1" t="s">
        <v>95</v>
      </c>
      <c r="G21" s="39">
        <v>578</v>
      </c>
      <c r="H21" s="13">
        <v>5780</v>
      </c>
      <c r="I21" s="146">
        <f t="shared" si="1"/>
        <v>0.14396557901661247</v>
      </c>
    </row>
    <row r="22" spans="1:18" x14ac:dyDescent="0.25">
      <c r="A22" s="32" t="s">
        <v>44</v>
      </c>
      <c r="C22" s="145">
        <f t="shared" ref="C22:C34" si="2">+C21+1</f>
        <v>7</v>
      </c>
      <c r="D22" s="1" t="s">
        <v>223</v>
      </c>
      <c r="E22" s="1" t="str">
        <f>+VLOOKUP(D22,Rating!$A$3:$B$21,2,0)</f>
        <v>IND A(SO)</v>
      </c>
      <c r="F22" s="1" t="s">
        <v>45</v>
      </c>
      <c r="G22" s="39">
        <v>406649</v>
      </c>
      <c r="H22" s="13">
        <v>4066.49</v>
      </c>
      <c r="I22" s="146">
        <f t="shared" si="1"/>
        <v>0.10128626079848864</v>
      </c>
    </row>
    <row r="23" spans="1:18" x14ac:dyDescent="0.25">
      <c r="A23" s="32" t="s">
        <v>47</v>
      </c>
      <c r="C23" s="145">
        <f t="shared" si="2"/>
        <v>8</v>
      </c>
      <c r="D23" s="1" t="s">
        <v>20</v>
      </c>
      <c r="E23" s="1" t="str">
        <f>+VLOOKUP(D23,Rating!$A$3:$B$21,2,0)</f>
        <v>Unrated</v>
      </c>
      <c r="F23" s="1" t="s">
        <v>53</v>
      </c>
      <c r="G23" s="39">
        <v>245000</v>
      </c>
      <c r="H23" s="13">
        <v>2450</v>
      </c>
      <c r="I23" s="146">
        <f t="shared" si="1"/>
        <v>6.102347207451566E-2</v>
      </c>
    </row>
    <row r="24" spans="1:18" x14ac:dyDescent="0.25">
      <c r="A24" s="32" t="s">
        <v>48</v>
      </c>
      <c r="C24" s="145">
        <f t="shared" si="2"/>
        <v>9</v>
      </c>
      <c r="D24" s="1" t="s">
        <v>222</v>
      </c>
      <c r="E24" s="1" t="str">
        <f>+VLOOKUP(D24,Rating!$A$3:$B$21,2,0)</f>
        <v>CARE BBB-</v>
      </c>
      <c r="F24" s="1" t="s">
        <v>46</v>
      </c>
      <c r="G24" s="39">
        <v>207388</v>
      </c>
      <c r="H24" s="13">
        <v>2073.88</v>
      </c>
      <c r="I24" s="146">
        <f t="shared" si="1"/>
        <v>5.1655248271794511E-2</v>
      </c>
    </row>
    <row r="25" spans="1:18" x14ac:dyDescent="0.25">
      <c r="A25" s="32" t="s">
        <v>50</v>
      </c>
      <c r="C25" s="145">
        <f t="shared" si="2"/>
        <v>10</v>
      </c>
      <c r="D25" s="1" t="s">
        <v>220</v>
      </c>
      <c r="E25" s="1" t="str">
        <f>+VLOOKUP(D25,Rating!$A$3:$B$21,2,0)</f>
        <v>Unrated</v>
      </c>
      <c r="F25" s="1" t="s">
        <v>22</v>
      </c>
      <c r="G25" s="39">
        <v>200</v>
      </c>
      <c r="H25" s="13">
        <v>2000.00001</v>
      </c>
      <c r="I25" s="146">
        <f t="shared" si="1"/>
        <v>4.9815079493577975E-2</v>
      </c>
    </row>
    <row r="26" spans="1:18" x14ac:dyDescent="0.25">
      <c r="A26" s="32" t="s">
        <v>52</v>
      </c>
      <c r="C26" s="145">
        <f t="shared" si="2"/>
        <v>11</v>
      </c>
      <c r="D26" s="1" t="s">
        <v>90</v>
      </c>
      <c r="E26" s="1" t="str">
        <f>+VLOOKUP(D26,Rating!$A$3:$B$21,2,0)</f>
        <v>Unrated</v>
      </c>
      <c r="F26" s="1" t="s">
        <v>49</v>
      </c>
      <c r="G26" s="39">
        <v>150</v>
      </c>
      <c r="H26" s="13">
        <v>1619.96189</v>
      </c>
      <c r="I26" s="146">
        <f t="shared" si="1"/>
        <v>4.0349264961712088E-2</v>
      </c>
    </row>
    <row r="27" spans="1:18" x14ac:dyDescent="0.25">
      <c r="A27" s="32" t="s">
        <v>54</v>
      </c>
      <c r="C27" s="145">
        <f t="shared" si="2"/>
        <v>12</v>
      </c>
      <c r="D27" s="101" t="s">
        <v>20</v>
      </c>
      <c r="E27" s="1" t="str">
        <f>+VLOOKUP(D27,Rating!$A$3:$B$21,2,0)</f>
        <v>Unrated</v>
      </c>
      <c r="F27" s="1" t="s">
        <v>21</v>
      </c>
      <c r="G27" s="39">
        <v>46000</v>
      </c>
      <c r="H27" s="13">
        <v>460</v>
      </c>
      <c r="I27" s="146">
        <f t="shared" si="1"/>
        <v>1.1457468226235593E-2</v>
      </c>
      <c r="J27" s="16"/>
      <c r="R27" s="41"/>
    </row>
    <row r="28" spans="1:18" x14ac:dyDescent="0.25">
      <c r="C28" s="145">
        <f t="shared" si="2"/>
        <v>13</v>
      </c>
      <c r="D28" s="1" t="s">
        <v>15</v>
      </c>
      <c r="E28" s="1" t="str">
        <f>+VLOOKUP(D28,Rating!$A$3:$B$21,2,0)</f>
        <v>CARE A</v>
      </c>
      <c r="F28" s="1" t="s">
        <v>17</v>
      </c>
      <c r="G28" s="39">
        <v>35</v>
      </c>
      <c r="H28" s="13">
        <v>350</v>
      </c>
      <c r="I28" s="146">
        <f t="shared" si="1"/>
        <v>8.7176388677879524E-3</v>
      </c>
      <c r="J28" s="16"/>
      <c r="R28" s="41"/>
    </row>
    <row r="29" spans="1:18" x14ac:dyDescent="0.25">
      <c r="C29" s="145">
        <f t="shared" si="2"/>
        <v>14</v>
      </c>
      <c r="D29" s="1" t="s">
        <v>23</v>
      </c>
      <c r="E29" s="1" t="str">
        <f>+VLOOKUP(D29,Rating!$A$3:$B$21,2,0)</f>
        <v>CRISIL (AA-)</v>
      </c>
      <c r="F29" s="1" t="s">
        <v>96</v>
      </c>
      <c r="G29" s="39">
        <v>1</v>
      </c>
      <c r="H29" s="13">
        <v>300.97581889999998</v>
      </c>
      <c r="I29" s="146">
        <f t="shared" si="1"/>
        <v>7.4965671345912782E-3</v>
      </c>
      <c r="J29" s="16"/>
      <c r="R29" s="41"/>
    </row>
    <row r="30" spans="1:18" x14ac:dyDescent="0.25">
      <c r="A30" s="32" t="s">
        <v>34</v>
      </c>
      <c r="C30" s="145">
        <f t="shared" si="2"/>
        <v>15</v>
      </c>
      <c r="D30" s="101" t="s">
        <v>13</v>
      </c>
      <c r="E30" s="1" t="str">
        <f>+VLOOKUP(D30,Rating!$A$3:$B$21,2,0)</f>
        <v>ICRA BBB+</v>
      </c>
      <c r="F30" s="101" t="s">
        <v>14</v>
      </c>
      <c r="G30" s="39">
        <v>28</v>
      </c>
      <c r="H30" s="13">
        <v>280</v>
      </c>
      <c r="I30" s="146">
        <f t="shared" si="1"/>
        <v>6.9741110942303612E-3</v>
      </c>
    </row>
    <row r="31" spans="1:18" x14ac:dyDescent="0.25">
      <c r="C31" s="145">
        <f t="shared" si="2"/>
        <v>16</v>
      </c>
      <c r="D31" s="1" t="s">
        <v>15</v>
      </c>
      <c r="E31" s="1" t="str">
        <f>+VLOOKUP(D31,Rating!$A$3:$B$21,2,0)</f>
        <v>CARE A</v>
      </c>
      <c r="F31" s="1" t="s">
        <v>19</v>
      </c>
      <c r="G31" s="39">
        <v>25</v>
      </c>
      <c r="H31" s="13">
        <v>250</v>
      </c>
      <c r="I31" s="146">
        <f t="shared" si="1"/>
        <v>6.2268849055628229E-3</v>
      </c>
    </row>
    <row r="32" spans="1:18" x14ac:dyDescent="0.25">
      <c r="C32" s="145">
        <f t="shared" si="2"/>
        <v>17</v>
      </c>
      <c r="D32" s="1" t="s">
        <v>90</v>
      </c>
      <c r="E32" s="1" t="str">
        <f>+VLOOKUP(D32,Rating!$A$3:$B$21,2,0)</f>
        <v>Unrated</v>
      </c>
      <c r="F32" s="1" t="s">
        <v>42</v>
      </c>
      <c r="G32" s="39">
        <v>20</v>
      </c>
      <c r="H32" s="13">
        <v>215.69693000000001</v>
      </c>
      <c r="I32" s="146">
        <f t="shared" si="1"/>
        <v>5.3724798303729634E-3</v>
      </c>
    </row>
    <row r="33" spans="2:22" x14ac:dyDescent="0.25">
      <c r="C33" s="145">
        <f t="shared" si="2"/>
        <v>18</v>
      </c>
      <c r="D33" s="1" t="s">
        <v>224</v>
      </c>
      <c r="E33" s="1" t="str">
        <f>+VLOOKUP(D33,Rating!$A$3:$B$21,2,0)</f>
        <v>CARE A- (SO)</v>
      </c>
      <c r="F33" s="1" t="s">
        <v>51</v>
      </c>
      <c r="G33" s="39">
        <v>20</v>
      </c>
      <c r="H33" s="13">
        <v>199.87533999999999</v>
      </c>
      <c r="I33" s="146">
        <f t="shared" si="1"/>
        <v>4.9784029505609484E-3</v>
      </c>
      <c r="R33" s="41"/>
    </row>
    <row r="34" spans="2:22" x14ac:dyDescent="0.25">
      <c r="C34" s="145">
        <f t="shared" si="2"/>
        <v>19</v>
      </c>
      <c r="D34" s="101" t="s">
        <v>15</v>
      </c>
      <c r="E34" s="1" t="str">
        <f>+VLOOKUP(D34,Rating!$A$3:$B$21,2,0)</f>
        <v>CARE A</v>
      </c>
      <c r="F34" s="101" t="s">
        <v>16</v>
      </c>
      <c r="G34" s="39">
        <v>16</v>
      </c>
      <c r="H34" s="13">
        <v>160</v>
      </c>
      <c r="I34" s="146">
        <f t="shared" si="1"/>
        <v>3.9852063395602062E-3</v>
      </c>
      <c r="R34" s="41"/>
    </row>
    <row r="35" spans="2:22" x14ac:dyDescent="0.25">
      <c r="C35" s="145"/>
      <c r="D35" s="18" t="s">
        <v>25</v>
      </c>
      <c r="E35" s="42"/>
      <c r="F35" s="42"/>
      <c r="G35" s="42"/>
      <c r="H35" s="43">
        <v>36185.941558899991</v>
      </c>
      <c r="I35" s="148">
        <f>SUM(I14:I34)</f>
        <v>0.90130277314677132</v>
      </c>
      <c r="J35" s="44"/>
      <c r="R35" s="41"/>
      <c r="S35" s="45"/>
      <c r="T35" s="46"/>
      <c r="V35" s="46"/>
    </row>
    <row r="36" spans="2:22" x14ac:dyDescent="0.25">
      <c r="C36" s="145"/>
      <c r="D36" s="20"/>
      <c r="E36" s="20"/>
      <c r="F36" s="20"/>
      <c r="G36" s="20"/>
      <c r="H36" s="23"/>
      <c r="I36" s="149"/>
      <c r="J36" s="20"/>
    </row>
    <row r="37" spans="2:22" x14ac:dyDescent="0.25">
      <c r="C37" s="145"/>
      <c r="D37" s="14" t="s">
        <v>26</v>
      </c>
      <c r="E37" s="1"/>
      <c r="F37" s="1"/>
      <c r="G37" s="1"/>
      <c r="H37" s="13"/>
      <c r="I37" s="146"/>
      <c r="K37" s="36" t="s">
        <v>56</v>
      </c>
      <c r="L37" s="37" t="s">
        <v>57</v>
      </c>
      <c r="R37" s="1"/>
    </row>
    <row r="38" spans="2:22" x14ac:dyDescent="0.25">
      <c r="B38" s="32" t="str">
        <f>+$C$6&amp;D38</f>
        <v>IL&amp;FS  Infrastructure Debt Fund Series 1BCollateralised Borrowing &amp; Lending Obligation (CBLO)</v>
      </c>
      <c r="C38" s="145"/>
      <c r="D38" s="4" t="s">
        <v>27</v>
      </c>
      <c r="E38" s="24"/>
      <c r="F38" s="24"/>
      <c r="G38" s="24"/>
      <c r="H38" s="13">
        <v>3706.0701807999999</v>
      </c>
      <c r="I38" s="146">
        <f>+H38/$H$49</f>
        <v>9.2309089871120006E-2</v>
      </c>
      <c r="K38" s="32" t="s">
        <v>58</v>
      </c>
      <c r="L38" s="34">
        <v>0.22270000000000001</v>
      </c>
      <c r="R38" s="1"/>
    </row>
    <row r="39" spans="2:22" x14ac:dyDescent="0.25">
      <c r="C39" s="145"/>
      <c r="D39" s="1"/>
      <c r="E39" s="1"/>
      <c r="F39" s="1"/>
      <c r="G39" s="1"/>
      <c r="H39" s="24"/>
      <c r="I39" s="147"/>
      <c r="K39" s="32" t="s">
        <v>59</v>
      </c>
      <c r="L39" s="34">
        <v>9.2100000000000001E-2</v>
      </c>
      <c r="R39" s="1"/>
    </row>
    <row r="40" spans="2:22" s="15" customFormat="1" x14ac:dyDescent="0.25">
      <c r="C40" s="150"/>
      <c r="D40" s="18" t="s">
        <v>25</v>
      </c>
      <c r="E40" s="18"/>
      <c r="F40" s="18"/>
      <c r="G40" s="18"/>
      <c r="H40" s="47">
        <v>3706.0701807999999</v>
      </c>
      <c r="I40" s="151">
        <f>SUM(I38:I39)</f>
        <v>9.2309089871120006E-2</v>
      </c>
      <c r="J40" s="20"/>
      <c r="K40" s="15" t="s">
        <v>60</v>
      </c>
      <c r="L40" s="35">
        <v>1.61E-2</v>
      </c>
      <c r="M40" s="1"/>
      <c r="R40" s="4"/>
    </row>
    <row r="41" spans="2:22" x14ac:dyDescent="0.25">
      <c r="C41" s="145"/>
      <c r="D41" s="1"/>
      <c r="E41" s="1"/>
      <c r="F41" s="1"/>
      <c r="G41" s="1"/>
      <c r="H41" s="13"/>
      <c r="I41" s="146"/>
      <c r="R41" s="1"/>
    </row>
    <row r="42" spans="2:22" x14ac:dyDescent="0.25">
      <c r="B42" s="32" t="str">
        <f>+$C$6&amp;D42</f>
        <v>IL&amp;FS  Infrastructure Debt Fund Series 1BCBLO Margin</v>
      </c>
      <c r="C42" s="145"/>
      <c r="D42" s="14" t="s">
        <v>28</v>
      </c>
      <c r="E42" s="1"/>
      <c r="F42" s="1"/>
      <c r="G42" s="2"/>
      <c r="H42" s="13">
        <v>5.5</v>
      </c>
      <c r="I42" s="146">
        <f>+H42/$H$49</f>
        <v>1.3699146792238209E-4</v>
      </c>
      <c r="R42" s="1"/>
    </row>
    <row r="43" spans="2:22" x14ac:dyDescent="0.25">
      <c r="C43" s="145"/>
      <c r="D43" s="18" t="s">
        <v>25</v>
      </c>
      <c r="E43" s="18"/>
      <c r="F43" s="18"/>
      <c r="G43" s="18"/>
      <c r="H43" s="43">
        <v>5.5</v>
      </c>
      <c r="I43" s="152">
        <f>SUM(I42)</f>
        <v>1.3699146792238209E-4</v>
      </c>
      <c r="R43" s="1"/>
    </row>
    <row r="44" spans="2:22" x14ac:dyDescent="0.25">
      <c r="C44" s="145"/>
      <c r="D44" s="1"/>
      <c r="E44" s="1"/>
      <c r="F44" s="1"/>
      <c r="G44" s="1"/>
      <c r="H44" s="13"/>
      <c r="I44" s="146"/>
      <c r="R44" s="1"/>
    </row>
    <row r="45" spans="2:22" x14ac:dyDescent="0.25">
      <c r="C45" s="145"/>
      <c r="D45" s="14" t="s">
        <v>29</v>
      </c>
      <c r="E45" s="1"/>
      <c r="F45" s="1"/>
      <c r="G45" s="1"/>
      <c r="H45" s="13"/>
      <c r="I45" s="146"/>
      <c r="R45" s="1"/>
    </row>
    <row r="46" spans="2:22" x14ac:dyDescent="0.25">
      <c r="C46" s="145">
        <v>1</v>
      </c>
      <c r="D46" s="1" t="s">
        <v>61</v>
      </c>
      <c r="E46" s="1"/>
      <c r="F46" s="1"/>
      <c r="G46" s="1"/>
      <c r="H46" s="13">
        <v>-144.85049579999031</v>
      </c>
      <c r="I46" s="146">
        <f>+H46/$H$49</f>
        <v>-3.6078694634410027E-3</v>
      </c>
      <c r="R46" s="1"/>
    </row>
    <row r="47" spans="2:22" x14ac:dyDescent="0.25">
      <c r="B47" s="32" t="str">
        <f>+$C$6&amp;D47</f>
        <v>IL&amp;FS  Infrastructure Debt Fund Series 1BCash &amp; Cash Equivalents</v>
      </c>
      <c r="C47" s="145">
        <v>2</v>
      </c>
      <c r="D47" s="13" t="s">
        <v>31</v>
      </c>
      <c r="E47" s="1"/>
      <c r="F47" s="1"/>
      <c r="G47" s="1"/>
      <c r="H47" s="13">
        <v>395.8245225</v>
      </c>
      <c r="I47" s="146">
        <f>+H47/$H$49</f>
        <v>9.859014977627447E-3</v>
      </c>
      <c r="R47" s="1"/>
    </row>
    <row r="48" spans="2:22" s="15" customFormat="1" x14ac:dyDescent="0.25">
      <c r="C48" s="150"/>
      <c r="D48" s="18" t="s">
        <v>25</v>
      </c>
      <c r="E48" s="18"/>
      <c r="F48" s="18"/>
      <c r="G48" s="18"/>
      <c r="H48" s="43">
        <v>250.97402670000969</v>
      </c>
      <c r="I48" s="153">
        <f>SUM(I46:I47)</f>
        <v>6.2511455141864448E-3</v>
      </c>
      <c r="J48" s="20"/>
      <c r="L48" s="35"/>
      <c r="M48" s="1"/>
      <c r="R48" s="4"/>
    </row>
    <row r="49" spans="3:19" s="15" customFormat="1" x14ac:dyDescent="0.25">
      <c r="C49" s="150"/>
      <c r="D49" s="26" t="s">
        <v>32</v>
      </c>
      <c r="E49" s="26"/>
      <c r="F49" s="26"/>
      <c r="G49" s="26"/>
      <c r="H49" s="27">
        <v>40148.485766400001</v>
      </c>
      <c r="I49" s="154">
        <f>+I48+I43+I40+I35</f>
        <v>1.0000000000000002</v>
      </c>
      <c r="J49" s="28"/>
      <c r="L49" s="35"/>
      <c r="M49" s="1"/>
      <c r="R49" s="21"/>
      <c r="S49" s="45"/>
    </row>
    <row r="50" spans="3:19" x14ac:dyDescent="0.25">
      <c r="C50" s="145"/>
      <c r="D50" s="28"/>
      <c r="E50" s="28"/>
      <c r="F50" s="28"/>
      <c r="G50" s="28"/>
      <c r="H50" s="29"/>
      <c r="I50" s="155"/>
      <c r="J50" s="28"/>
      <c r="R50" s="16"/>
      <c r="S50" s="45"/>
    </row>
    <row r="51" spans="3:19" x14ac:dyDescent="0.25">
      <c r="C51" s="145"/>
      <c r="D51" s="30"/>
      <c r="E51" s="1"/>
      <c r="F51" s="1"/>
      <c r="G51" s="1"/>
      <c r="H51" s="16"/>
      <c r="I51" s="156"/>
      <c r="R51" s="1"/>
    </row>
    <row r="52" spans="3:19" x14ac:dyDescent="0.25">
      <c r="C52" s="145"/>
      <c r="D52" s="1"/>
      <c r="E52" s="1"/>
      <c r="F52" s="1"/>
      <c r="G52" s="1"/>
      <c r="H52" s="16"/>
      <c r="I52" s="156"/>
      <c r="R52" s="1"/>
    </row>
    <row r="53" spans="3:19" x14ac:dyDescent="0.25">
      <c r="C53" s="145"/>
      <c r="D53" s="1"/>
      <c r="E53" s="1"/>
      <c r="F53" s="1"/>
      <c r="G53" s="1"/>
      <c r="H53" s="1"/>
      <c r="I53" s="156"/>
      <c r="R53" s="1"/>
    </row>
    <row r="54" spans="3:19" x14ac:dyDescent="0.25">
      <c r="C54" s="145"/>
      <c r="D54" s="136" t="s">
        <v>227</v>
      </c>
      <c r="E54" s="101"/>
      <c r="F54" s="101"/>
      <c r="G54" s="101"/>
      <c r="H54" s="101"/>
      <c r="I54" s="137"/>
      <c r="J54" s="137"/>
      <c r="R54" s="1"/>
    </row>
    <row r="55" spans="3:19" x14ac:dyDescent="0.25">
      <c r="C55" s="145"/>
      <c r="D55" s="122" t="s">
        <v>228</v>
      </c>
      <c r="E55" s="138" t="s">
        <v>229</v>
      </c>
      <c r="F55" s="101"/>
      <c r="G55" s="101"/>
      <c r="H55" s="101"/>
      <c r="I55" s="137"/>
      <c r="J55" s="137"/>
      <c r="R55" s="1"/>
    </row>
    <row r="56" spans="3:19" x14ac:dyDescent="0.25">
      <c r="C56" s="145"/>
      <c r="D56" s="122" t="s">
        <v>230</v>
      </c>
      <c r="E56" s="101"/>
      <c r="F56" s="101"/>
      <c r="G56" s="101"/>
      <c r="H56" s="101"/>
      <c r="I56" s="137"/>
      <c r="J56" s="137"/>
      <c r="R56" s="1"/>
    </row>
    <row r="57" spans="3:19" x14ac:dyDescent="0.25">
      <c r="C57" s="145"/>
      <c r="D57" s="124" t="s">
        <v>231</v>
      </c>
      <c r="E57" s="139">
        <v>1632083.1487</v>
      </c>
      <c r="F57" s="101"/>
      <c r="G57" s="101"/>
      <c r="H57" s="101"/>
      <c r="I57" s="137"/>
      <c r="J57" s="137"/>
      <c r="R57" s="1"/>
    </row>
    <row r="58" spans="3:19" x14ac:dyDescent="0.25">
      <c r="C58" s="145"/>
      <c r="D58" s="124" t="s">
        <v>232</v>
      </c>
      <c r="E58" s="139">
        <v>1632083.1487</v>
      </c>
      <c r="F58" s="101"/>
      <c r="G58" s="101"/>
      <c r="H58" s="101"/>
      <c r="I58" s="137"/>
      <c r="J58" s="137"/>
      <c r="R58" s="1"/>
    </row>
    <row r="59" spans="3:19" x14ac:dyDescent="0.25">
      <c r="C59" s="145"/>
      <c r="D59" s="122" t="s">
        <v>233</v>
      </c>
      <c r="E59" s="101"/>
      <c r="F59" s="101"/>
      <c r="G59" s="101"/>
      <c r="H59" s="101"/>
      <c r="I59" s="137"/>
      <c r="J59" s="137"/>
      <c r="R59" s="1"/>
    </row>
    <row r="60" spans="3:19" x14ac:dyDescent="0.25">
      <c r="C60" s="145"/>
      <c r="D60" s="124" t="s">
        <v>231</v>
      </c>
      <c r="E60" s="139">
        <v>1701856.0368999999</v>
      </c>
      <c r="F60" s="101"/>
      <c r="G60" s="101"/>
      <c r="H60" s="101"/>
      <c r="I60" s="137"/>
      <c r="J60" s="137"/>
      <c r="R60" s="1"/>
    </row>
    <row r="61" spans="3:19" x14ac:dyDescent="0.25">
      <c r="C61" s="145"/>
      <c r="D61" s="124" t="s">
        <v>232</v>
      </c>
      <c r="E61" s="139">
        <v>1701856.0368999999</v>
      </c>
      <c r="F61" s="101"/>
      <c r="G61" s="101"/>
      <c r="H61" s="101"/>
      <c r="I61" s="137"/>
      <c r="J61" s="137"/>
      <c r="R61" s="1"/>
    </row>
    <row r="62" spans="3:19" x14ac:dyDescent="0.25">
      <c r="C62" s="145"/>
      <c r="D62" s="126" t="s">
        <v>234</v>
      </c>
      <c r="E62" s="123" t="s">
        <v>229</v>
      </c>
      <c r="F62" s="101"/>
      <c r="G62" s="101"/>
      <c r="H62" s="101"/>
      <c r="I62" s="137"/>
      <c r="J62" s="137"/>
      <c r="R62" s="1"/>
    </row>
    <row r="63" spans="3:19" x14ac:dyDescent="0.25">
      <c r="C63" s="145"/>
      <c r="D63" s="126" t="s">
        <v>246</v>
      </c>
      <c r="E63" s="123" t="s">
        <v>229</v>
      </c>
      <c r="F63" s="101"/>
      <c r="G63" s="101"/>
      <c r="H63" s="101"/>
      <c r="I63" s="137"/>
      <c r="J63" s="137"/>
      <c r="R63" s="1"/>
    </row>
    <row r="64" spans="3:19" ht="31.5" x14ac:dyDescent="0.25">
      <c r="C64" s="145"/>
      <c r="D64" s="127" t="s">
        <v>236</v>
      </c>
      <c r="E64" s="123" t="s">
        <v>229</v>
      </c>
      <c r="F64" s="101"/>
      <c r="G64" s="101"/>
      <c r="H64" s="101"/>
      <c r="I64" s="137"/>
      <c r="J64" s="137"/>
      <c r="R64" s="1"/>
    </row>
    <row r="65" spans="3:18" x14ac:dyDescent="0.25">
      <c r="C65" s="145"/>
      <c r="D65" s="126" t="s">
        <v>237</v>
      </c>
      <c r="E65" s="123" t="s">
        <v>229</v>
      </c>
      <c r="F65" s="101"/>
      <c r="G65" s="101"/>
      <c r="H65" s="101"/>
      <c r="I65" s="137"/>
      <c r="J65" s="137"/>
      <c r="R65" s="1"/>
    </row>
    <row r="66" spans="3:18" x14ac:dyDescent="0.25">
      <c r="C66" s="145"/>
      <c r="D66" s="126" t="s">
        <v>238</v>
      </c>
      <c r="E66" s="123" t="s">
        <v>265</v>
      </c>
      <c r="F66" s="101"/>
      <c r="G66" s="101"/>
      <c r="H66" s="101"/>
      <c r="I66" s="137"/>
      <c r="J66" s="137"/>
      <c r="R66" s="1"/>
    </row>
    <row r="67" spans="3:18" x14ac:dyDescent="0.25">
      <c r="C67" s="145"/>
      <c r="D67" s="122" t="s">
        <v>239</v>
      </c>
      <c r="E67" s="101"/>
      <c r="F67" s="101"/>
      <c r="G67" s="101"/>
      <c r="H67" s="101"/>
      <c r="I67" s="137"/>
      <c r="J67" s="137"/>
      <c r="R67" s="1"/>
    </row>
    <row r="68" spans="3:18" x14ac:dyDescent="0.25">
      <c r="C68" s="145"/>
      <c r="D68" s="129" t="s">
        <v>240</v>
      </c>
      <c r="E68" s="130" t="s">
        <v>241</v>
      </c>
      <c r="F68" s="101"/>
      <c r="G68" s="101"/>
      <c r="H68" s="130" t="s">
        <v>29</v>
      </c>
      <c r="I68" s="157"/>
      <c r="J68" s="137"/>
      <c r="R68" s="1"/>
    </row>
    <row r="69" spans="3:18" x14ac:dyDescent="0.25">
      <c r="C69" s="145"/>
      <c r="D69" s="131" t="s">
        <v>242</v>
      </c>
      <c r="E69" s="123" t="s">
        <v>229</v>
      </c>
      <c r="F69" s="101"/>
      <c r="G69" s="101"/>
      <c r="H69" s="123" t="s">
        <v>229</v>
      </c>
      <c r="I69" s="158"/>
      <c r="J69" s="137"/>
      <c r="R69" s="1"/>
    </row>
    <row r="70" spans="3:18" ht="15.75" customHeight="1" x14ac:dyDescent="0.25">
      <c r="C70" s="145"/>
      <c r="D70" s="229" t="s">
        <v>243</v>
      </c>
      <c r="E70" s="229"/>
      <c r="F70" s="229"/>
      <c r="G70" s="229"/>
      <c r="H70" s="229"/>
      <c r="I70" s="230"/>
      <c r="J70" s="142"/>
      <c r="R70" s="1"/>
    </row>
    <row r="71" spans="3:18" x14ac:dyDescent="0.25">
      <c r="C71" s="145"/>
      <c r="D71" s="229"/>
      <c r="E71" s="229"/>
      <c r="F71" s="229"/>
      <c r="G71" s="229"/>
      <c r="H71" s="229"/>
      <c r="I71" s="230"/>
      <c r="J71" s="142"/>
      <c r="R71" s="1"/>
    </row>
    <row r="72" spans="3:18" x14ac:dyDescent="0.25">
      <c r="C72" s="145"/>
      <c r="D72" s="133" t="s">
        <v>244</v>
      </c>
      <c r="E72" s="101"/>
      <c r="F72" s="57"/>
      <c r="G72" s="57"/>
      <c r="H72" s="101"/>
      <c r="I72" s="137"/>
      <c r="J72" s="137"/>
      <c r="R72" s="1"/>
    </row>
    <row r="73" spans="3:18" x14ac:dyDescent="0.25">
      <c r="C73" s="145"/>
      <c r="D73" s="133"/>
      <c r="E73" s="101"/>
      <c r="F73" s="57"/>
      <c r="G73" s="57"/>
      <c r="H73" s="101"/>
      <c r="I73" s="137"/>
      <c r="J73" s="137"/>
      <c r="R73" s="1"/>
    </row>
    <row r="74" spans="3:18" ht="16.5" thickBot="1" x14ac:dyDescent="0.3">
      <c r="C74" s="159"/>
      <c r="D74" s="160" t="s">
        <v>33</v>
      </c>
      <c r="E74" s="140"/>
      <c r="F74" s="140"/>
      <c r="G74" s="140"/>
      <c r="H74" s="140"/>
      <c r="I74" s="141"/>
      <c r="J74" s="137"/>
      <c r="R74" s="1"/>
    </row>
    <row r="75" spans="3:18" x14ac:dyDescent="0.25">
      <c r="E75" s="1"/>
      <c r="F75" s="1"/>
      <c r="G75" s="1"/>
      <c r="H75" s="1"/>
      <c r="I75" s="1"/>
      <c r="R75" s="1"/>
    </row>
    <row r="76" spans="3:18" x14ac:dyDescent="0.25">
      <c r="R76" s="1"/>
    </row>
    <row r="77" spans="3:18" x14ac:dyDescent="0.25">
      <c r="R77" s="1"/>
    </row>
    <row r="78" spans="3:18" x14ac:dyDescent="0.25">
      <c r="R78" s="1"/>
    </row>
    <row r="79" spans="3:18" x14ac:dyDescent="0.25">
      <c r="R79" s="1"/>
    </row>
    <row r="80" spans="3:18" x14ac:dyDescent="0.25">
      <c r="R80" s="1"/>
    </row>
  </sheetData>
  <sortState ref="D20:I34">
    <sortCondition descending="1" ref="I20:I34"/>
  </sortState>
  <mergeCells count="9">
    <mergeCell ref="D70:I71"/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view="pageBreakPreview" topLeftCell="C52" zoomScale="87" zoomScaleNormal="85" zoomScaleSheetLayoutView="87" workbookViewId="0">
      <selection activeCell="E63" sqref="E63"/>
    </sheetView>
  </sheetViews>
  <sheetFormatPr defaultRowHeight="15.75" x14ac:dyDescent="0.25"/>
  <cols>
    <col min="1" max="2" width="13" style="15" hidden="1" customWidth="1"/>
    <col min="3" max="3" width="7.5703125" style="15" customWidth="1"/>
    <col min="4" max="4" width="58.7109375" style="15" customWidth="1"/>
    <col min="5" max="5" width="17.5703125" style="15" customWidth="1"/>
    <col min="6" max="6" width="16.28515625" style="15" customWidth="1"/>
    <col min="7" max="7" width="11" style="15" bestFit="1" customWidth="1"/>
    <col min="8" max="8" width="17.85546875" style="15" customWidth="1"/>
    <col min="9" max="9" width="14.7109375" style="15" customWidth="1"/>
    <col min="10" max="10" width="14.5703125" style="1" customWidth="1"/>
    <col min="11" max="11" width="21" style="15" hidden="1" customWidth="1"/>
    <col min="12" max="12" width="9.140625" style="35" hidden="1" customWidth="1"/>
    <col min="13" max="13" width="15.140625" style="1" customWidth="1"/>
    <col min="14" max="14" width="9.140625" style="15"/>
    <col min="15" max="16" width="9.28515625" style="15" bestFit="1" customWidth="1"/>
    <col min="17" max="16384" width="9.140625" style="15"/>
  </cols>
  <sheetData>
    <row r="1" spans="1:13" x14ac:dyDescent="0.25">
      <c r="G1" s="48"/>
    </row>
    <row r="2" spans="1:13" x14ac:dyDescent="0.25">
      <c r="G2" s="48"/>
    </row>
    <row r="3" spans="1:13" x14ac:dyDescent="0.25">
      <c r="G3" s="48"/>
    </row>
    <row r="4" spans="1:13" x14ac:dyDescent="0.25">
      <c r="G4" s="48"/>
    </row>
    <row r="5" spans="1:13" ht="16.5" thickBot="1" x14ac:dyDescent="0.3">
      <c r="C5" s="4" t="s">
        <v>226</v>
      </c>
      <c r="G5" s="48"/>
    </row>
    <row r="6" spans="1:13" ht="15.75" customHeight="1" x14ac:dyDescent="0.25">
      <c r="C6" s="231" t="s">
        <v>62</v>
      </c>
      <c r="D6" s="232"/>
      <c r="E6" s="232"/>
      <c r="F6" s="232"/>
      <c r="G6" s="232"/>
      <c r="H6" s="232"/>
      <c r="I6" s="233"/>
    </row>
    <row r="7" spans="1:13" ht="15.75" customHeight="1" x14ac:dyDescent="0.25">
      <c r="C7" s="243" t="str">
        <f>+'1B'!C7:I7</f>
        <v>Half Yearly Portfolio statement as on March 31, 2019</v>
      </c>
      <c r="D7" s="244"/>
      <c r="E7" s="244"/>
      <c r="F7" s="244"/>
      <c r="G7" s="244"/>
      <c r="H7" s="244"/>
      <c r="I7" s="245"/>
    </row>
    <row r="8" spans="1:13" x14ac:dyDescent="0.25">
      <c r="C8" s="237" t="str">
        <f>+'1B'!C8:I8</f>
        <v>(Pursuant to Regulation 59A of the SEBI (Mutual Funds) Regulations 1996)</v>
      </c>
      <c r="D8" s="238"/>
      <c r="E8" s="238"/>
      <c r="F8" s="238"/>
      <c r="G8" s="238"/>
      <c r="H8" s="238"/>
      <c r="I8" s="239"/>
      <c r="K8" s="49"/>
      <c r="L8" s="50"/>
    </row>
    <row r="9" spans="1:13" x14ac:dyDescent="0.25">
      <c r="C9" s="143"/>
      <c r="D9" s="118"/>
      <c r="E9" s="118"/>
      <c r="F9" s="118"/>
      <c r="G9" s="118"/>
      <c r="H9" s="118"/>
      <c r="I9" s="144"/>
      <c r="K9" s="49"/>
      <c r="L9" s="50"/>
    </row>
    <row r="10" spans="1:13" x14ac:dyDescent="0.25">
      <c r="C10" s="240" t="s">
        <v>1</v>
      </c>
      <c r="D10" s="241" t="s">
        <v>2</v>
      </c>
      <c r="E10" s="241" t="s">
        <v>3</v>
      </c>
      <c r="F10" s="119" t="s">
        <v>4</v>
      </c>
      <c r="G10" s="241" t="s">
        <v>5</v>
      </c>
      <c r="H10" s="10" t="s">
        <v>6</v>
      </c>
      <c r="I10" s="242" t="s">
        <v>7</v>
      </c>
      <c r="J10" s="11"/>
      <c r="K10" s="38"/>
      <c r="M10" s="11"/>
    </row>
    <row r="11" spans="1:13" x14ac:dyDescent="0.25">
      <c r="C11" s="240"/>
      <c r="D11" s="241"/>
      <c r="E11" s="241"/>
      <c r="F11" s="119"/>
      <c r="G11" s="241"/>
      <c r="H11" s="10" t="s">
        <v>8</v>
      </c>
      <c r="I11" s="242"/>
      <c r="J11" s="11"/>
      <c r="K11" s="38"/>
      <c r="M11" s="11"/>
    </row>
    <row r="12" spans="1:13" s="1" customFormat="1" x14ac:dyDescent="0.25">
      <c r="C12" s="150"/>
      <c r="D12" s="4"/>
      <c r="E12" s="4"/>
      <c r="F12" s="4"/>
      <c r="G12" s="4"/>
      <c r="H12" s="51"/>
      <c r="I12" s="169"/>
      <c r="K12" s="15"/>
      <c r="L12" s="35"/>
    </row>
    <row r="13" spans="1:13" s="1" customFormat="1" x14ac:dyDescent="0.25">
      <c r="C13" s="150"/>
      <c r="D13" s="14" t="s">
        <v>9</v>
      </c>
      <c r="E13" s="4"/>
      <c r="F13" s="4"/>
      <c r="G13" s="4"/>
      <c r="H13" s="51"/>
      <c r="I13" s="169"/>
      <c r="K13" s="15"/>
      <c r="L13" s="35"/>
    </row>
    <row r="14" spans="1:13" s="1" customFormat="1" x14ac:dyDescent="0.25">
      <c r="A14" s="1" t="str">
        <f t="shared" ref="A14:A25" si="0">+$C$6&amp;D14</f>
        <v>IL&amp;FS  Infrastructure Debt Fund Series 1CIL&amp;FS Solar Power Limited</v>
      </c>
      <c r="C14" s="145">
        <v>1</v>
      </c>
      <c r="D14" s="1" t="s">
        <v>221</v>
      </c>
      <c r="E14" s="1" t="str">
        <f>+VLOOKUP(D14,Rating!$A$2:$C$21,2,0)</f>
        <v>ICRA BB+ (SO)</v>
      </c>
      <c r="F14" s="1" t="s">
        <v>36</v>
      </c>
      <c r="G14" s="39">
        <v>619</v>
      </c>
      <c r="H14" s="13">
        <v>7149.3312900000001</v>
      </c>
      <c r="I14" s="146">
        <f t="shared" ref="I14:I16" si="1">+H14/$H$45</f>
        <v>0.15109209437821078</v>
      </c>
      <c r="K14" s="32"/>
      <c r="L14" s="34"/>
    </row>
    <row r="15" spans="1:13" s="1" customFormat="1" x14ac:dyDescent="0.25">
      <c r="A15" s="1" t="str">
        <f t="shared" si="0"/>
        <v>IL&amp;FS  Infrastructure Debt Fund Series 1CBhilwara Green Energy Limited</v>
      </c>
      <c r="C15" s="145">
        <f>+C14+1</f>
        <v>2</v>
      </c>
      <c r="D15" s="1" t="s">
        <v>11</v>
      </c>
      <c r="E15" s="1" t="str">
        <f>+VLOOKUP(D15,Rating!$A$2:$C$21,2,0)</f>
        <v>ICRA BBB</v>
      </c>
      <c r="F15" s="1" t="s">
        <v>63</v>
      </c>
      <c r="G15" s="39">
        <v>458496</v>
      </c>
      <c r="H15" s="13">
        <v>4584.9599900000003</v>
      </c>
      <c r="I15" s="146">
        <f t="shared" si="1"/>
        <v>9.6897343182064277E-2</v>
      </c>
      <c r="J15" s="39"/>
      <c r="K15" s="32"/>
      <c r="L15" s="34"/>
    </row>
    <row r="16" spans="1:13" s="1" customFormat="1" x14ac:dyDescent="0.25">
      <c r="A16" s="1" t="str">
        <f t="shared" si="0"/>
        <v>IL&amp;FS  Infrastructure Debt Fund Series 1CIL&amp;FS Wind Energy Limited</v>
      </c>
      <c r="C16" s="145">
        <f>+C15+1</f>
        <v>3</v>
      </c>
      <c r="D16" s="1" t="s">
        <v>219</v>
      </c>
      <c r="E16" s="1" t="str">
        <f>+VLOOKUP(D16,Rating!$A$2:$C$21,2,0)</f>
        <v>ICRA C-</v>
      </c>
      <c r="F16" s="1" t="s">
        <v>64</v>
      </c>
      <c r="G16" s="39">
        <v>299</v>
      </c>
      <c r="H16" s="13">
        <v>4021.3804100000002</v>
      </c>
      <c r="I16" s="146">
        <f t="shared" si="1"/>
        <v>8.4986799994605927E-2</v>
      </c>
      <c r="J16" s="39"/>
      <c r="K16" s="32"/>
      <c r="L16" s="34"/>
    </row>
    <row r="17" spans="1:17" s="1" customFormat="1" x14ac:dyDescent="0.25">
      <c r="A17" s="1" t="str">
        <f t="shared" si="0"/>
        <v>IL&amp;FS  Infrastructure Debt Fund Series 1C</v>
      </c>
      <c r="C17" s="145"/>
      <c r="G17" s="39"/>
      <c r="H17" s="13"/>
      <c r="I17" s="146"/>
      <c r="K17" s="32"/>
      <c r="L17" s="34"/>
    </row>
    <row r="18" spans="1:17" s="1" customFormat="1" x14ac:dyDescent="0.25">
      <c r="A18" s="1" t="str">
        <f t="shared" si="0"/>
        <v>IL&amp;FS  Infrastructure Debt Fund Series 1CDebt Instrument-Privately Placed-Unlisted</v>
      </c>
      <c r="C18" s="145"/>
      <c r="D18" s="14" t="s">
        <v>12</v>
      </c>
      <c r="G18" s="39"/>
      <c r="H18" s="13"/>
      <c r="I18" s="146"/>
      <c r="K18" s="32"/>
      <c r="L18" s="34"/>
    </row>
    <row r="19" spans="1:17" s="1" customFormat="1" x14ac:dyDescent="0.25">
      <c r="C19" s="145">
        <f>+C16+1</f>
        <v>4</v>
      </c>
      <c r="D19" s="1" t="s">
        <v>65</v>
      </c>
      <c r="E19" s="1" t="str">
        <f>+VLOOKUP(D19,Rating!$A$2:$C$21,2,0)</f>
        <v>CARE BBB+</v>
      </c>
      <c r="F19" s="1" t="s">
        <v>66</v>
      </c>
      <c r="G19" s="39">
        <v>650</v>
      </c>
      <c r="H19" s="13">
        <v>6299.9999998000003</v>
      </c>
      <c r="I19" s="146">
        <f t="shared" ref="I19:I31" si="2">+H19/$H$45</f>
        <v>0.13314254941352835</v>
      </c>
      <c r="K19" s="32"/>
      <c r="L19" s="34"/>
    </row>
    <row r="20" spans="1:17" s="1" customFormat="1" x14ac:dyDescent="0.25">
      <c r="A20" s="1" t="str">
        <f t="shared" si="0"/>
        <v>IL&amp;FS  Infrastructure Debt Fund Series 1CBabcock Borsing Limited</v>
      </c>
      <c r="C20" s="170">
        <f>+C19+1</f>
        <v>5</v>
      </c>
      <c r="D20" s="1" t="s">
        <v>90</v>
      </c>
      <c r="E20" s="1" t="str">
        <f>+VLOOKUP(D20,Rating!$A$2:$C$21,2,0)</f>
        <v>Unrated</v>
      </c>
      <c r="F20" s="1" t="s">
        <v>49</v>
      </c>
      <c r="G20" s="39">
        <v>552</v>
      </c>
      <c r="H20" s="13">
        <v>5961.4597700000004</v>
      </c>
      <c r="I20" s="146">
        <f t="shared" si="2"/>
        <v>0.12598792889352128</v>
      </c>
      <c r="K20" s="32"/>
      <c r="L20" s="34"/>
    </row>
    <row r="21" spans="1:17" s="1" customFormat="1" x14ac:dyDescent="0.25">
      <c r="A21" s="1" t="str">
        <f>+$C$6&amp;" "&amp;D21</f>
        <v>IL&amp;FS  Infrastructure Debt Fund Series 1C AD Hydro Power Ltd</v>
      </c>
      <c r="C21" s="170">
        <f t="shared" ref="C21:C31" si="3">+C20+1</f>
        <v>6</v>
      </c>
      <c r="D21" s="1" t="s">
        <v>223</v>
      </c>
      <c r="E21" s="1" t="str">
        <f>+VLOOKUP(D21,Rating!$A$2:$C$21,2,0)</f>
        <v>IND A(SO)</v>
      </c>
      <c r="F21" s="1" t="s">
        <v>67</v>
      </c>
      <c r="G21" s="39">
        <v>484635</v>
      </c>
      <c r="H21" s="13">
        <v>4846.3500000000004</v>
      </c>
      <c r="I21" s="146">
        <f t="shared" si="2"/>
        <v>0.10242149116995833</v>
      </c>
      <c r="K21" s="32"/>
      <c r="L21" s="34"/>
    </row>
    <row r="22" spans="1:17" s="1" customFormat="1" x14ac:dyDescent="0.25">
      <c r="A22" s="1" t="str">
        <f t="shared" si="0"/>
        <v>IL&amp;FS  Infrastructure Debt Fund Series 1CWilliamson Magor &amp; Co. Limited</v>
      </c>
      <c r="C22" s="170">
        <f t="shared" si="3"/>
        <v>7</v>
      </c>
      <c r="D22" s="1" t="s">
        <v>55</v>
      </c>
      <c r="E22" s="1" t="str">
        <f>+VLOOKUP(D22,Rating!$A$2:$C$21,2,0)</f>
        <v>Unrated</v>
      </c>
      <c r="F22" s="1" t="s">
        <v>95</v>
      </c>
      <c r="G22" s="39">
        <v>380</v>
      </c>
      <c r="H22" s="13">
        <v>3800</v>
      </c>
      <c r="I22" s="146">
        <f t="shared" si="2"/>
        <v>8.0308204410709433E-2</v>
      </c>
      <c r="K22" s="32"/>
      <c r="L22" s="34"/>
    </row>
    <row r="23" spans="1:17" s="1" customFormat="1" x14ac:dyDescent="0.25">
      <c r="A23" s="1" t="str">
        <f t="shared" si="0"/>
        <v>IL&amp;FS  Infrastructure Debt Fund Series 1CGHV Hospitality (India) Private Limited</v>
      </c>
      <c r="C23" s="170">
        <f t="shared" si="3"/>
        <v>8</v>
      </c>
      <c r="D23" s="1" t="s">
        <v>220</v>
      </c>
      <c r="E23" s="1" t="str">
        <f>+VLOOKUP(D23,Rating!$A$2:$C$21,2,0)</f>
        <v>Unrated</v>
      </c>
      <c r="F23" s="1" t="s">
        <v>22</v>
      </c>
      <c r="G23" s="39">
        <v>270</v>
      </c>
      <c r="H23" s="13">
        <v>2700</v>
      </c>
      <c r="I23" s="146">
        <f t="shared" si="2"/>
        <v>5.7061092607609332E-2</v>
      </c>
      <c r="K23" s="32"/>
      <c r="L23" s="34"/>
    </row>
    <row r="24" spans="1:17" s="1" customFormat="1" x14ac:dyDescent="0.25">
      <c r="A24" s="1" t="str">
        <f t="shared" si="0"/>
        <v>IL&amp;FS  Infrastructure Debt Fund Series 1CBhilangana Hydro Power Limited</v>
      </c>
      <c r="C24" s="170">
        <f t="shared" si="3"/>
        <v>9</v>
      </c>
      <c r="D24" s="1" t="s">
        <v>15</v>
      </c>
      <c r="E24" s="1" t="str">
        <f>+VLOOKUP(D24,Rating!$A$2:$C$21,2,0)</f>
        <v>CARE A</v>
      </c>
      <c r="F24" s="1" t="s">
        <v>18</v>
      </c>
      <c r="G24" s="39">
        <v>261</v>
      </c>
      <c r="H24" s="13">
        <v>2610</v>
      </c>
      <c r="I24" s="146">
        <f t="shared" si="2"/>
        <v>5.5159056187355684E-2</v>
      </c>
      <c r="K24" s="32"/>
      <c r="L24" s="34"/>
    </row>
    <row r="25" spans="1:17" s="1" customFormat="1" x14ac:dyDescent="0.25">
      <c r="A25" s="1" t="str">
        <f t="shared" si="0"/>
        <v>IL&amp;FS  Infrastructure Debt Fund Series 1CAMRI Hospital Limited</v>
      </c>
      <c r="C25" s="170">
        <f t="shared" si="3"/>
        <v>10</v>
      </c>
      <c r="D25" s="1" t="s">
        <v>224</v>
      </c>
      <c r="E25" s="1" t="str">
        <f>+VLOOKUP(D25,Rating!$A$2:$C$21,2,0)</f>
        <v>CARE A- (SO)</v>
      </c>
      <c r="F25" s="1" t="s">
        <v>68</v>
      </c>
      <c r="G25" s="39">
        <v>120</v>
      </c>
      <c r="H25" s="13">
        <v>1199.25206</v>
      </c>
      <c r="I25" s="146">
        <f t="shared" si="2"/>
        <v>2.5344678835380097E-2</v>
      </c>
      <c r="K25" s="32"/>
      <c r="L25" s="34"/>
    </row>
    <row r="26" spans="1:17" s="1" customFormat="1" x14ac:dyDescent="0.25">
      <c r="A26" s="1" t="str">
        <f>+$C$6&amp;D26</f>
        <v>IL&amp;FS  Infrastructure Debt Fund Series 1CBabcock Borsing Limited</v>
      </c>
      <c r="C26" s="170">
        <f t="shared" si="3"/>
        <v>11</v>
      </c>
      <c r="D26" s="1" t="s">
        <v>90</v>
      </c>
      <c r="E26" s="1" t="str">
        <f>+VLOOKUP(D26,Rating!$A$2:$C$21,2,0)</f>
        <v>Unrated</v>
      </c>
      <c r="F26" s="1" t="s">
        <v>42</v>
      </c>
      <c r="G26" s="39">
        <v>85</v>
      </c>
      <c r="H26" s="13">
        <v>903.48018999999999</v>
      </c>
      <c r="I26" s="146">
        <f t="shared" si="2"/>
        <v>1.909391362619647E-2</v>
      </c>
      <c r="K26" s="32"/>
      <c r="L26" s="34"/>
    </row>
    <row r="27" spans="1:17" s="1" customFormat="1" x14ac:dyDescent="0.25">
      <c r="C27" s="170">
        <f t="shared" si="3"/>
        <v>12</v>
      </c>
      <c r="D27" s="1" t="s">
        <v>20</v>
      </c>
      <c r="E27" s="1" t="str">
        <f>+VLOOKUP(D27,Rating!$A$2:$C$21,2,0)</f>
        <v>Unrated</v>
      </c>
      <c r="F27" s="1" t="s">
        <v>21</v>
      </c>
      <c r="G27" s="39">
        <v>61000</v>
      </c>
      <c r="H27" s="13">
        <v>610</v>
      </c>
      <c r="I27" s="146">
        <f t="shared" si="2"/>
        <v>1.2891580181719145E-2</v>
      </c>
      <c r="K27" s="32"/>
      <c r="L27" s="34"/>
    </row>
    <row r="28" spans="1:17" s="1" customFormat="1" x14ac:dyDescent="0.25">
      <c r="A28" s="1" t="str">
        <f>+$C$6&amp;D28</f>
        <v>IL&amp;FS  Infrastructure Debt Fund Series 1CBhilangana Hydro Power Limited</v>
      </c>
      <c r="C28" s="170">
        <f t="shared" si="3"/>
        <v>13</v>
      </c>
      <c r="D28" s="1" t="s">
        <v>15</v>
      </c>
      <c r="E28" s="1" t="str">
        <f>+VLOOKUP(D28,Rating!$A$2:$C$21,2,0)</f>
        <v>CARE A</v>
      </c>
      <c r="F28" s="1" t="s">
        <v>16</v>
      </c>
      <c r="G28" s="39">
        <v>47</v>
      </c>
      <c r="H28" s="13">
        <v>470</v>
      </c>
      <c r="I28" s="146">
        <f t="shared" si="2"/>
        <v>9.9328568613245866E-3</v>
      </c>
      <c r="K28" s="32"/>
      <c r="L28" s="34"/>
    </row>
    <row r="29" spans="1:17" s="1" customFormat="1" x14ac:dyDescent="0.25">
      <c r="C29" s="170">
        <f t="shared" si="3"/>
        <v>14</v>
      </c>
      <c r="D29" s="1" t="s">
        <v>15</v>
      </c>
      <c r="E29" s="1" t="str">
        <f>+VLOOKUP(D29,Rating!$A$2:$C$21,2,0)</f>
        <v>CARE A</v>
      </c>
      <c r="F29" s="1" t="s">
        <v>17</v>
      </c>
      <c r="G29" s="39">
        <v>40</v>
      </c>
      <c r="H29" s="13">
        <v>400</v>
      </c>
      <c r="I29" s="146">
        <f t="shared" si="2"/>
        <v>8.4534952011273076E-3</v>
      </c>
      <c r="K29" s="32"/>
      <c r="L29" s="34"/>
    </row>
    <row r="30" spans="1:17" s="1" customFormat="1" x14ac:dyDescent="0.25">
      <c r="C30" s="170">
        <f t="shared" si="3"/>
        <v>15</v>
      </c>
      <c r="D30" s="101" t="s">
        <v>13</v>
      </c>
      <c r="E30" s="1" t="str">
        <f>+VLOOKUP(D30,Rating!$A$2:$C$21,2,0)</f>
        <v>ICRA BBB+</v>
      </c>
      <c r="F30" s="101" t="s">
        <v>14</v>
      </c>
      <c r="G30" s="39">
        <v>33</v>
      </c>
      <c r="H30" s="13">
        <v>330</v>
      </c>
      <c r="I30" s="146">
        <f t="shared" si="2"/>
        <v>6.9741335409300295E-3</v>
      </c>
      <c r="K30" s="32"/>
      <c r="L30" s="34"/>
    </row>
    <row r="31" spans="1:17" s="1" customFormat="1" x14ac:dyDescent="0.25">
      <c r="C31" s="170">
        <f t="shared" si="3"/>
        <v>16</v>
      </c>
      <c r="D31" s="1" t="s">
        <v>23</v>
      </c>
      <c r="E31" s="1" t="str">
        <f>+VLOOKUP(D31,Rating!$A$2:$C$21,2,0)</f>
        <v>CRISIL (AA-)</v>
      </c>
      <c r="F31" s="1" t="s">
        <v>96</v>
      </c>
      <c r="G31" s="39">
        <v>1</v>
      </c>
      <c r="H31" s="13">
        <v>108.8382268</v>
      </c>
      <c r="I31" s="146">
        <f t="shared" si="2"/>
        <v>2.3001585698825141E-3</v>
      </c>
      <c r="K31" s="32"/>
      <c r="L31" s="34"/>
    </row>
    <row r="32" spans="1:17" s="1" customFormat="1" x14ac:dyDescent="0.25">
      <c r="C32" s="150"/>
      <c r="D32" s="18" t="s">
        <v>25</v>
      </c>
      <c r="E32" s="18"/>
      <c r="F32" s="18"/>
      <c r="G32" s="18"/>
      <c r="H32" s="19">
        <v>45995.051936600001</v>
      </c>
      <c r="I32" s="153">
        <f>SUM(I14:I31)</f>
        <v>0.97204737705412347</v>
      </c>
      <c r="J32" s="20"/>
      <c r="K32" s="15"/>
      <c r="L32" s="35"/>
      <c r="N32" s="52"/>
      <c r="O32" s="39"/>
      <c r="P32" s="39"/>
      <c r="Q32" s="39"/>
    </row>
    <row r="33" spans="2:14" s="1" customFormat="1" x14ac:dyDescent="0.25">
      <c r="C33" s="150"/>
      <c r="D33" s="20"/>
      <c r="E33" s="20"/>
      <c r="F33" s="20"/>
      <c r="G33" s="20"/>
      <c r="H33" s="23"/>
      <c r="I33" s="149"/>
      <c r="J33" s="20"/>
      <c r="K33" s="15"/>
      <c r="L33" s="35"/>
    </row>
    <row r="34" spans="2:14" x14ac:dyDescent="0.25">
      <c r="C34" s="150"/>
      <c r="D34" s="14" t="s">
        <v>26</v>
      </c>
      <c r="E34" s="4"/>
      <c r="F34" s="4"/>
      <c r="G34" s="4"/>
      <c r="H34" s="51"/>
      <c r="I34" s="169"/>
      <c r="K34" s="49" t="s">
        <v>56</v>
      </c>
      <c r="L34" s="50" t="s">
        <v>57</v>
      </c>
    </row>
    <row r="35" spans="2:14" x14ac:dyDescent="0.25">
      <c r="B35" s="15" t="str">
        <f>+$C$6&amp;D35</f>
        <v>IL&amp;FS  Infrastructure Debt Fund Series 1CCollateralised Borrowing &amp; Lending Obligation (CBLO)</v>
      </c>
      <c r="C35" s="150"/>
      <c r="D35" s="4" t="s">
        <v>27</v>
      </c>
      <c r="E35" s="53"/>
      <c r="F35" s="53"/>
      <c r="G35" s="53"/>
      <c r="H35" s="51">
        <v>0</v>
      </c>
      <c r="I35" s="146">
        <f>+H35/$H$45</f>
        <v>0</v>
      </c>
      <c r="K35" s="15" t="s">
        <v>58</v>
      </c>
      <c r="L35" s="35">
        <v>0.40260000000000001</v>
      </c>
    </row>
    <row r="36" spans="2:14" x14ac:dyDescent="0.25">
      <c r="C36" s="150"/>
      <c r="D36" s="18" t="s">
        <v>25</v>
      </c>
      <c r="E36" s="18"/>
      <c r="F36" s="18"/>
      <c r="G36" s="18"/>
      <c r="H36" s="19">
        <v>0</v>
      </c>
      <c r="I36" s="153">
        <f>SUM(I35)</f>
        <v>0</v>
      </c>
      <c r="J36" s="20"/>
    </row>
    <row r="37" spans="2:14" s="1" customFormat="1" x14ac:dyDescent="0.25">
      <c r="C37" s="150"/>
      <c r="D37" s="4"/>
      <c r="E37" s="4"/>
      <c r="F37" s="4"/>
      <c r="G37" s="4"/>
      <c r="H37" s="51"/>
      <c r="I37" s="169"/>
      <c r="K37" s="15"/>
      <c r="L37" s="35"/>
    </row>
    <row r="38" spans="2:14" s="1" customFormat="1" x14ac:dyDescent="0.25">
      <c r="B38" s="15" t="str">
        <f>+$C$6&amp;D38</f>
        <v>IL&amp;FS  Infrastructure Debt Fund Series 1CCBLO Margin</v>
      </c>
      <c r="C38" s="145"/>
      <c r="D38" s="14" t="s">
        <v>28</v>
      </c>
      <c r="G38" s="2"/>
      <c r="H38" s="51">
        <v>39.5</v>
      </c>
      <c r="I38" s="146">
        <f>+H38/$H$45</f>
        <v>8.3478265111132171E-4</v>
      </c>
      <c r="K38" s="32"/>
      <c r="L38" s="34"/>
    </row>
    <row r="39" spans="2:14" s="1" customFormat="1" x14ac:dyDescent="0.25">
      <c r="C39" s="150"/>
      <c r="D39" s="18" t="s">
        <v>25</v>
      </c>
      <c r="E39" s="18"/>
      <c r="F39" s="18"/>
      <c r="G39" s="54"/>
      <c r="H39" s="19">
        <v>39.5</v>
      </c>
      <c r="I39" s="152">
        <f>SUM(I38)</f>
        <v>8.3478265111132171E-4</v>
      </c>
      <c r="K39" s="15"/>
      <c r="L39" s="35"/>
    </row>
    <row r="40" spans="2:14" s="1" customFormat="1" x14ac:dyDescent="0.25">
      <c r="C40" s="150"/>
      <c r="D40" s="4"/>
      <c r="E40" s="4"/>
      <c r="F40" s="4"/>
      <c r="G40" s="4"/>
      <c r="H40" s="51"/>
      <c r="I40" s="169"/>
      <c r="K40" s="15"/>
      <c r="L40" s="35"/>
    </row>
    <row r="41" spans="2:14" s="1" customFormat="1" x14ac:dyDescent="0.25">
      <c r="C41" s="150"/>
      <c r="D41" s="14" t="s">
        <v>29</v>
      </c>
      <c r="E41" s="4"/>
      <c r="F41" s="4"/>
      <c r="G41" s="4"/>
      <c r="H41" s="51"/>
      <c r="I41" s="169"/>
      <c r="K41" s="15"/>
      <c r="L41" s="35"/>
    </row>
    <row r="42" spans="2:14" x14ac:dyDescent="0.25">
      <c r="C42" s="145">
        <v>1</v>
      </c>
      <c r="D42" s="4" t="s">
        <v>61</v>
      </c>
      <c r="E42" s="4"/>
      <c r="F42" s="4"/>
      <c r="G42" s="4"/>
      <c r="H42" s="13">
        <v>-169.77946800000063</v>
      </c>
      <c r="I42" s="146">
        <f>+H42/$H$45</f>
        <v>-3.5880747949698817E-3</v>
      </c>
    </row>
    <row r="43" spans="2:14" s="1" customFormat="1" x14ac:dyDescent="0.25">
      <c r="B43" s="15" t="str">
        <f>+$C$6&amp;D43</f>
        <v>IL&amp;FS  Infrastructure Debt Fund Series 1CCash &amp; Cash Equivalents</v>
      </c>
      <c r="C43" s="145">
        <v>2</v>
      </c>
      <c r="D43" s="1" t="s">
        <v>31</v>
      </c>
      <c r="H43" s="51">
        <v>1452.9334605000001</v>
      </c>
      <c r="I43" s="146">
        <f>+H43/$H$45</f>
        <v>3.0705915089735112E-2</v>
      </c>
      <c r="K43" s="32"/>
      <c r="L43" s="34"/>
    </row>
    <row r="44" spans="2:14" x14ac:dyDescent="0.25">
      <c r="C44" s="150"/>
      <c r="D44" s="18" t="s">
        <v>25</v>
      </c>
      <c r="E44" s="18"/>
      <c r="F44" s="18"/>
      <c r="G44" s="18"/>
      <c r="H44" s="19">
        <v>1283.1539924999995</v>
      </c>
      <c r="I44" s="153">
        <f>SUM(I42:I43)</f>
        <v>2.711784029476523E-2</v>
      </c>
      <c r="J44" s="20"/>
    </row>
    <row r="45" spans="2:14" x14ac:dyDescent="0.25">
      <c r="C45" s="150"/>
      <c r="D45" s="26" t="s">
        <v>32</v>
      </c>
      <c r="E45" s="26"/>
      <c r="F45" s="26"/>
      <c r="G45" s="26"/>
      <c r="H45" s="55">
        <v>47317.705929099997</v>
      </c>
      <c r="I45" s="154">
        <f>+I32+I36+I39+I44</f>
        <v>1</v>
      </c>
      <c r="J45" s="28"/>
      <c r="N45" s="52"/>
    </row>
    <row r="46" spans="2:14" s="32" customFormat="1" x14ac:dyDescent="0.25">
      <c r="C46" s="145"/>
      <c r="D46" s="28"/>
      <c r="E46" s="28"/>
      <c r="F46" s="28"/>
      <c r="G46" s="28"/>
      <c r="H46" s="56"/>
      <c r="I46" s="155"/>
      <c r="J46" s="28"/>
      <c r="L46" s="34"/>
      <c r="M46" s="1"/>
      <c r="N46" s="52"/>
    </row>
    <row r="47" spans="2:14" x14ac:dyDescent="0.25">
      <c r="C47" s="145"/>
      <c r="D47" s="30"/>
      <c r="E47" s="28"/>
      <c r="F47" s="28"/>
      <c r="G47" s="28"/>
      <c r="H47" s="29"/>
      <c r="I47" s="155"/>
      <c r="J47" s="28"/>
    </row>
    <row r="48" spans="2:14" x14ac:dyDescent="0.25">
      <c r="C48" s="150"/>
      <c r="D48" s="4"/>
      <c r="E48" s="4"/>
      <c r="F48" s="4"/>
      <c r="G48" s="4"/>
      <c r="H48" s="4"/>
      <c r="I48" s="171"/>
    </row>
    <row r="49" spans="3:10" x14ac:dyDescent="0.25">
      <c r="C49" s="150"/>
      <c r="D49" s="4"/>
      <c r="E49" s="4"/>
      <c r="F49" s="4"/>
      <c r="G49" s="4"/>
      <c r="H49" s="21"/>
      <c r="I49" s="171"/>
    </row>
    <row r="50" spans="3:10" x14ac:dyDescent="0.25">
      <c r="C50" s="150"/>
      <c r="D50" s="136" t="s">
        <v>227</v>
      </c>
      <c r="E50" s="101"/>
      <c r="F50" s="57"/>
      <c r="G50" s="57"/>
      <c r="H50" s="101"/>
      <c r="I50" s="167"/>
      <c r="J50" s="167"/>
    </row>
    <row r="51" spans="3:10" x14ac:dyDescent="0.25">
      <c r="C51" s="150"/>
      <c r="D51" s="122" t="s">
        <v>228</v>
      </c>
      <c r="E51" s="138" t="s">
        <v>229</v>
      </c>
      <c r="F51" s="57"/>
      <c r="G51" s="57"/>
      <c r="H51" s="101"/>
      <c r="I51" s="167"/>
      <c r="J51" s="167"/>
    </row>
    <row r="52" spans="3:10" x14ac:dyDescent="0.25">
      <c r="C52" s="150"/>
      <c r="D52" s="122" t="s">
        <v>230</v>
      </c>
      <c r="E52" s="101"/>
      <c r="F52" s="57"/>
      <c r="G52" s="57"/>
      <c r="H52" s="101"/>
      <c r="I52" s="167"/>
      <c r="J52" s="167"/>
    </row>
    <row r="53" spans="3:10" x14ac:dyDescent="0.25">
      <c r="C53" s="150"/>
      <c r="D53" s="124" t="s">
        <v>231</v>
      </c>
      <c r="E53" s="172">
        <v>1628744.6703000001</v>
      </c>
      <c r="F53" s="57"/>
      <c r="G53" s="57"/>
      <c r="H53" s="101"/>
      <c r="I53" s="167"/>
      <c r="J53" s="167"/>
    </row>
    <row r="54" spans="3:10" x14ac:dyDescent="0.25">
      <c r="C54" s="150"/>
      <c r="D54" s="124" t="s">
        <v>232</v>
      </c>
      <c r="E54" s="172">
        <v>1628744.6703000001</v>
      </c>
      <c r="F54" s="57"/>
      <c r="G54" s="57"/>
      <c r="H54" s="101"/>
      <c r="I54" s="167"/>
      <c r="J54" s="167"/>
    </row>
    <row r="55" spans="3:10" x14ac:dyDescent="0.25">
      <c r="C55" s="150"/>
      <c r="D55" s="122" t="s">
        <v>233</v>
      </c>
      <c r="E55" s="101"/>
      <c r="F55" s="57"/>
      <c r="G55" s="57"/>
      <c r="H55" s="101"/>
      <c r="I55" s="167"/>
      <c r="J55" s="167"/>
    </row>
    <row r="56" spans="3:10" x14ac:dyDescent="0.25">
      <c r="C56" s="150"/>
      <c r="D56" s="124" t="s">
        <v>231</v>
      </c>
      <c r="E56" s="172">
        <v>1713908.5754</v>
      </c>
      <c r="F56" s="57"/>
      <c r="G56" s="57"/>
      <c r="H56" s="101"/>
      <c r="I56" s="167"/>
      <c r="J56" s="167"/>
    </row>
    <row r="57" spans="3:10" x14ac:dyDescent="0.25">
      <c r="C57" s="150"/>
      <c r="D57" s="124" t="s">
        <v>232</v>
      </c>
      <c r="E57" s="172">
        <v>1713908.5754</v>
      </c>
      <c r="F57" s="57"/>
      <c r="G57" s="57"/>
      <c r="H57" s="101"/>
      <c r="I57" s="167"/>
      <c r="J57" s="167"/>
    </row>
    <row r="58" spans="3:10" x14ac:dyDescent="0.25">
      <c r="C58" s="150"/>
      <c r="D58" s="126" t="s">
        <v>234</v>
      </c>
      <c r="E58" s="123" t="s">
        <v>229</v>
      </c>
      <c r="F58" s="57"/>
      <c r="G58" s="57"/>
      <c r="H58" s="101"/>
      <c r="I58" s="167"/>
      <c r="J58" s="167"/>
    </row>
    <row r="59" spans="3:10" x14ac:dyDescent="0.25">
      <c r="C59" s="150"/>
      <c r="D59" s="126" t="s">
        <v>246</v>
      </c>
      <c r="E59" s="123" t="s">
        <v>229</v>
      </c>
      <c r="F59" s="57"/>
      <c r="G59" s="57"/>
      <c r="H59" s="101"/>
      <c r="I59" s="167"/>
      <c r="J59" s="167"/>
    </row>
    <row r="60" spans="3:10" ht="31.5" x14ac:dyDescent="0.25">
      <c r="C60" s="150"/>
      <c r="D60" s="127" t="s">
        <v>236</v>
      </c>
      <c r="E60" s="123" t="s">
        <v>229</v>
      </c>
      <c r="F60" s="57"/>
      <c r="G60" s="57"/>
      <c r="H60" s="101"/>
      <c r="I60" s="167"/>
      <c r="J60" s="167"/>
    </row>
    <row r="61" spans="3:10" x14ac:dyDescent="0.25">
      <c r="C61" s="150"/>
      <c r="D61" s="126" t="s">
        <v>237</v>
      </c>
      <c r="E61" s="123" t="s">
        <v>229</v>
      </c>
      <c r="F61" s="57"/>
      <c r="G61" s="57"/>
      <c r="H61" s="101"/>
      <c r="I61" s="167"/>
      <c r="J61" s="167"/>
    </row>
    <row r="62" spans="3:10" x14ac:dyDescent="0.25">
      <c r="C62" s="150"/>
      <c r="D62" s="126" t="s">
        <v>238</v>
      </c>
      <c r="E62" s="123" t="s">
        <v>266</v>
      </c>
      <c r="F62" s="57"/>
      <c r="G62" s="57"/>
      <c r="H62" s="168"/>
      <c r="I62" s="167"/>
      <c r="J62" s="167"/>
    </row>
    <row r="63" spans="3:10" x14ac:dyDescent="0.25">
      <c r="C63" s="150"/>
      <c r="D63" s="122" t="s">
        <v>239</v>
      </c>
      <c r="E63" s="101"/>
      <c r="F63" s="57"/>
      <c r="G63" s="57"/>
      <c r="H63" s="101"/>
      <c r="I63" s="167"/>
      <c r="J63" s="167"/>
    </row>
    <row r="64" spans="3:10" x14ac:dyDescent="0.25">
      <c r="C64" s="150"/>
      <c r="D64" s="129" t="s">
        <v>240</v>
      </c>
      <c r="E64" s="130" t="s">
        <v>241</v>
      </c>
      <c r="F64" s="69"/>
      <c r="G64" s="69"/>
      <c r="H64" s="130" t="s">
        <v>29</v>
      </c>
      <c r="I64" s="157"/>
      <c r="J64" s="167"/>
    </row>
    <row r="65" spans="3:10" x14ac:dyDescent="0.25">
      <c r="C65" s="150"/>
      <c r="D65" s="131" t="s">
        <v>242</v>
      </c>
      <c r="E65" s="123" t="s">
        <v>229</v>
      </c>
      <c r="F65" s="69"/>
      <c r="G65" s="69"/>
      <c r="H65" s="123" t="s">
        <v>229</v>
      </c>
      <c r="I65" s="158"/>
      <c r="J65" s="167"/>
    </row>
    <row r="66" spans="3:10" ht="15.75" customHeight="1" x14ac:dyDescent="0.25">
      <c r="C66" s="150"/>
      <c r="D66" s="229" t="s">
        <v>247</v>
      </c>
      <c r="E66" s="229"/>
      <c r="F66" s="229"/>
      <c r="G66" s="229"/>
      <c r="H66" s="229"/>
      <c r="I66" s="230"/>
      <c r="J66" s="142"/>
    </row>
    <row r="67" spans="3:10" x14ac:dyDescent="0.25">
      <c r="C67" s="150"/>
      <c r="D67" s="229"/>
      <c r="E67" s="229"/>
      <c r="F67" s="229"/>
      <c r="G67" s="229"/>
      <c r="H67" s="229"/>
      <c r="I67" s="230"/>
      <c r="J67" s="142"/>
    </row>
    <row r="68" spans="3:10" x14ac:dyDescent="0.25">
      <c r="C68" s="150"/>
      <c r="D68" s="133" t="s">
        <v>244</v>
      </c>
      <c r="E68" s="101"/>
      <c r="F68" s="57"/>
      <c r="G68" s="57"/>
      <c r="H68" s="101"/>
      <c r="I68" s="137"/>
      <c r="J68" s="167"/>
    </row>
    <row r="69" spans="3:10" x14ac:dyDescent="0.25">
      <c r="C69" s="150"/>
      <c r="D69" s="166"/>
      <c r="E69" s="166"/>
      <c r="F69" s="166"/>
      <c r="G69" s="166"/>
      <c r="H69" s="166"/>
      <c r="I69" s="167"/>
      <c r="J69" s="167"/>
    </row>
    <row r="70" spans="3:10" x14ac:dyDescent="0.25">
      <c r="C70" s="150"/>
      <c r="D70" s="30" t="s">
        <v>33</v>
      </c>
      <c r="E70" s="166"/>
      <c r="F70" s="166"/>
      <c r="G70" s="166"/>
      <c r="H70" s="166"/>
      <c r="I70" s="167"/>
      <c r="J70" s="167"/>
    </row>
    <row r="71" spans="3:10" ht="16.5" thickBot="1" x14ac:dyDescent="0.3">
      <c r="C71" s="173"/>
      <c r="D71" s="174"/>
      <c r="E71" s="174"/>
      <c r="F71" s="174"/>
      <c r="G71" s="174"/>
      <c r="H71" s="174"/>
      <c r="I71" s="175"/>
    </row>
  </sheetData>
  <sortState ref="D19:I31">
    <sortCondition descending="1" ref="I19:I31"/>
  </sortState>
  <mergeCells count="9">
    <mergeCell ref="D66:I67"/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67"/>
  <sheetViews>
    <sheetView view="pageBreakPreview" topLeftCell="C45" zoomScale="87" zoomScaleNormal="85" zoomScaleSheetLayoutView="87" workbookViewId="0">
      <selection activeCell="C9" sqref="C9:I10"/>
    </sheetView>
  </sheetViews>
  <sheetFormatPr defaultRowHeight="15.75" x14ac:dyDescent="0.25"/>
  <cols>
    <col min="1" max="2" width="10" style="1" hidden="1" customWidth="1"/>
    <col min="3" max="3" width="7.5703125" style="1" customWidth="1"/>
    <col min="4" max="4" width="58.7109375" style="1" customWidth="1"/>
    <col min="5" max="5" width="16.42578125" style="1" customWidth="1"/>
    <col min="6" max="6" width="18.42578125" style="1" customWidth="1"/>
    <col min="7" max="7" width="18.42578125" style="57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58" hidden="1" customWidth="1"/>
    <col min="13" max="13" width="15.7109375" style="1" customWidth="1"/>
    <col min="14" max="14" width="11.85546875" style="1" bestFit="1" customWidth="1"/>
    <col min="15" max="16384" width="9.140625" style="1"/>
  </cols>
  <sheetData>
    <row r="5" spans="1:13" x14ac:dyDescent="0.25">
      <c r="C5" s="1" t="s">
        <v>226</v>
      </c>
    </row>
    <row r="6" spans="1:13" ht="16.5" thickBot="1" x14ac:dyDescent="0.3"/>
    <row r="7" spans="1:13" s="4" customFormat="1" ht="15.75" customHeight="1" x14ac:dyDescent="0.25">
      <c r="C7" s="231" t="s">
        <v>69</v>
      </c>
      <c r="D7" s="232"/>
      <c r="E7" s="232"/>
      <c r="F7" s="232"/>
      <c r="G7" s="232"/>
      <c r="H7" s="232"/>
      <c r="I7" s="233"/>
      <c r="J7" s="1"/>
      <c r="L7" s="59"/>
      <c r="M7" s="1"/>
    </row>
    <row r="8" spans="1:13" s="4" customFormat="1" ht="15.75" customHeight="1" x14ac:dyDescent="0.25">
      <c r="C8" s="234" t="str">
        <f>+'1C'!C7:I7</f>
        <v>Half Yearly Portfolio statement as on March 31, 2019</v>
      </c>
      <c r="D8" s="235"/>
      <c r="E8" s="235"/>
      <c r="F8" s="235"/>
      <c r="G8" s="235"/>
      <c r="H8" s="235"/>
      <c r="I8" s="236"/>
      <c r="J8" s="1"/>
      <c r="L8" s="59"/>
      <c r="M8" s="1"/>
    </row>
    <row r="9" spans="1:13" x14ac:dyDescent="0.25">
      <c r="C9" s="237" t="str">
        <f>+'1C'!C8:I8</f>
        <v>(Pursuant to Regulation 59A of the SEBI (Mutual Funds) Regulations 1996)</v>
      </c>
      <c r="D9" s="238"/>
      <c r="E9" s="238"/>
      <c r="F9" s="238"/>
      <c r="G9" s="238"/>
      <c r="H9" s="238"/>
      <c r="I9" s="239"/>
    </row>
    <row r="10" spans="1:13" x14ac:dyDescent="0.25">
      <c r="C10" s="143"/>
      <c r="D10" s="6"/>
      <c r="E10" s="7"/>
      <c r="F10" s="7"/>
      <c r="G10" s="60"/>
      <c r="H10" s="9"/>
      <c r="I10" s="179"/>
    </row>
    <row r="11" spans="1:13" s="4" customFormat="1" x14ac:dyDescent="0.25">
      <c r="C11" s="240" t="s">
        <v>1</v>
      </c>
      <c r="D11" s="246" t="s">
        <v>2</v>
      </c>
      <c r="E11" s="246" t="s">
        <v>3</v>
      </c>
      <c r="F11" s="120" t="s">
        <v>4</v>
      </c>
      <c r="G11" s="246" t="s">
        <v>5</v>
      </c>
      <c r="H11" s="61" t="s">
        <v>6</v>
      </c>
      <c r="I11" s="247" t="s">
        <v>7</v>
      </c>
      <c r="J11" s="62"/>
      <c r="K11" s="12"/>
      <c r="L11" s="59"/>
      <c r="M11" s="62"/>
    </row>
    <row r="12" spans="1:13" s="4" customFormat="1" x14ac:dyDescent="0.25">
      <c r="C12" s="240"/>
      <c r="D12" s="246"/>
      <c r="E12" s="246"/>
      <c r="F12" s="120"/>
      <c r="G12" s="246"/>
      <c r="H12" s="61" t="s">
        <v>8</v>
      </c>
      <c r="I12" s="247"/>
      <c r="J12" s="62"/>
      <c r="K12" s="12"/>
      <c r="L12" s="59"/>
      <c r="M12" s="62"/>
    </row>
    <row r="13" spans="1:13" x14ac:dyDescent="0.25">
      <c r="C13" s="145"/>
      <c r="H13" s="13"/>
      <c r="I13" s="146"/>
    </row>
    <row r="14" spans="1:13" x14ac:dyDescent="0.25">
      <c r="C14" s="145"/>
      <c r="D14" s="14" t="s">
        <v>9</v>
      </c>
      <c r="H14" s="13"/>
      <c r="I14" s="146"/>
    </row>
    <row r="15" spans="1:13" x14ac:dyDescent="0.25">
      <c r="A15" s="1" t="str">
        <f>+$C$7&amp;D15</f>
        <v>IL&amp;FS  Infrastructure Debt Fund Series 2AIL&amp;FS Wind Energy Limited</v>
      </c>
      <c r="C15" s="145">
        <v>1</v>
      </c>
      <c r="D15" s="1" t="s">
        <v>219</v>
      </c>
      <c r="E15" s="180" t="str">
        <f>+VLOOKUP(D15,Rating!$A$3:$C$21,2,0)</f>
        <v>ICRA C-</v>
      </c>
      <c r="F15" s="1" t="s">
        <v>64</v>
      </c>
      <c r="G15" s="57">
        <v>338</v>
      </c>
      <c r="H15" s="13">
        <v>4545.9082799999996</v>
      </c>
      <c r="I15" s="181">
        <f t="shared" ref="I15" si="0">+H15/$H$45</f>
        <v>0.27082519073276357</v>
      </c>
    </row>
    <row r="16" spans="1:13" x14ac:dyDescent="0.25">
      <c r="A16" s="1" t="str">
        <f t="shared" ref="A16:A21" si="1">+$C$7&amp;D16</f>
        <v>IL&amp;FS  Infrastructure Debt Fund Series 2A</v>
      </c>
      <c r="C16" s="145"/>
      <c r="H16" s="13"/>
      <c r="I16" s="181"/>
    </row>
    <row r="17" spans="1:17" x14ac:dyDescent="0.25">
      <c r="A17" s="1" t="str">
        <f t="shared" si="1"/>
        <v>IL&amp;FS  Infrastructure Debt Fund Series 2ADebt Instrument-Privately Placed-Unlisted</v>
      </c>
      <c r="C17" s="145"/>
      <c r="D17" s="14" t="s">
        <v>12</v>
      </c>
      <c r="H17" s="13"/>
      <c r="I17" s="146"/>
    </row>
    <row r="18" spans="1:17" x14ac:dyDescent="0.25">
      <c r="C18" s="145">
        <v>2</v>
      </c>
      <c r="D18" s="1" t="s">
        <v>90</v>
      </c>
      <c r="E18" s="180" t="str">
        <f>+VLOOKUP(D18,Rating!$A$3:$C$21,2,0)</f>
        <v>Unrated</v>
      </c>
      <c r="F18" s="1" t="s">
        <v>49</v>
      </c>
      <c r="G18" s="57">
        <v>334</v>
      </c>
      <c r="H18" s="13">
        <v>3607.1151599999998</v>
      </c>
      <c r="I18" s="181">
        <f t="shared" ref="I18:I31" si="2">+H18/$H$45</f>
        <v>0.21489603199870169</v>
      </c>
    </row>
    <row r="19" spans="1:17" x14ac:dyDescent="0.25">
      <c r="A19" s="1" t="str">
        <f t="shared" si="1"/>
        <v>IL&amp;FS  Infrastructure Debt Fund Series 2AGHV Hospitality (India) Private Limited</v>
      </c>
      <c r="C19" s="145">
        <f>+C18+1</f>
        <v>3</v>
      </c>
      <c r="D19" s="1" t="s">
        <v>220</v>
      </c>
      <c r="E19" s="180" t="str">
        <f>+VLOOKUP(D19,Rating!$A$3:$C$21,2,0)</f>
        <v>Unrated</v>
      </c>
      <c r="F19" s="1" t="s">
        <v>22</v>
      </c>
      <c r="G19" s="57">
        <v>220</v>
      </c>
      <c r="H19" s="13">
        <v>2200</v>
      </c>
      <c r="I19" s="181">
        <f t="shared" si="2"/>
        <v>0.13106630906598052</v>
      </c>
    </row>
    <row r="20" spans="1:17" x14ac:dyDescent="0.25">
      <c r="A20" s="1" t="str">
        <f t="shared" si="1"/>
        <v>IL&amp;FS  Infrastructure Debt Fund Series 2AKanchanjunga Power Company Private Limited</v>
      </c>
      <c r="C20" s="145">
        <f t="shared" ref="C20:C31" si="3">+C19+1</f>
        <v>4</v>
      </c>
      <c r="D20" s="1" t="s">
        <v>65</v>
      </c>
      <c r="E20" s="180" t="str">
        <f>+VLOOKUP(D20,Rating!$A$3:$C$21,2,0)</f>
        <v>CARE BBB+</v>
      </c>
      <c r="F20" s="1" t="s">
        <v>84</v>
      </c>
      <c r="G20" s="57">
        <v>90</v>
      </c>
      <c r="H20" s="13">
        <v>900</v>
      </c>
      <c r="I20" s="181">
        <f t="shared" si="2"/>
        <v>5.3618035526992028E-2</v>
      </c>
    </row>
    <row r="21" spans="1:17" x14ac:dyDescent="0.25">
      <c r="A21" s="1" t="str">
        <f t="shared" si="1"/>
        <v>IL&amp;FS  Infrastructure Debt Fund Series 2AJanaadhar (India) Private Limited</v>
      </c>
      <c r="C21" s="145">
        <f t="shared" si="3"/>
        <v>5</v>
      </c>
      <c r="D21" s="1" t="s">
        <v>92</v>
      </c>
      <c r="E21" s="180" t="str">
        <f>+VLOOKUP(D21,Rating!$A$3:$C$21,2,0)</f>
        <v>[ICRA]BBB -</v>
      </c>
      <c r="F21" s="1" t="s">
        <v>70</v>
      </c>
      <c r="G21" s="57">
        <v>60</v>
      </c>
      <c r="H21" s="13">
        <v>600</v>
      </c>
      <c r="I21" s="181">
        <f t="shared" si="2"/>
        <v>3.5745357017994681E-2</v>
      </c>
    </row>
    <row r="22" spans="1:17" x14ac:dyDescent="0.25">
      <c r="A22" s="1" t="str">
        <f>+$C$7&amp;D22</f>
        <v>IL&amp;FS  Infrastructure Debt Fund Series 2AJanaadhar (India) Private Limited</v>
      </c>
      <c r="C22" s="145">
        <f t="shared" si="3"/>
        <v>6</v>
      </c>
      <c r="D22" s="1" t="s">
        <v>92</v>
      </c>
      <c r="E22" s="180" t="str">
        <f>+VLOOKUP(D22,Rating!$A$3:$C$21,2,0)</f>
        <v>[ICRA]BBB -</v>
      </c>
      <c r="F22" s="1" t="s">
        <v>71</v>
      </c>
      <c r="G22" s="57">
        <v>25</v>
      </c>
      <c r="H22" s="13">
        <v>250</v>
      </c>
      <c r="I22" s="181">
        <f t="shared" si="2"/>
        <v>1.4893898757497784E-2</v>
      </c>
    </row>
    <row r="23" spans="1:17" x14ac:dyDescent="0.25">
      <c r="A23" s="1" t="str">
        <f>+$C$7&amp;D23</f>
        <v>IL&amp;FS  Infrastructure Debt Fund Series 2AKaynes Technology India Private Limited</v>
      </c>
      <c r="C23" s="145">
        <f t="shared" si="3"/>
        <v>7</v>
      </c>
      <c r="D23" s="1" t="s">
        <v>72</v>
      </c>
      <c r="E23" s="180" t="str">
        <f>+VLOOKUP(D23,Rating!$A$3:$C$21,2,0)</f>
        <v>CRISIL BBB -</v>
      </c>
      <c r="F23" s="1" t="s">
        <v>73</v>
      </c>
      <c r="G23" s="57">
        <v>200</v>
      </c>
      <c r="H23" s="13">
        <v>200</v>
      </c>
      <c r="I23" s="181">
        <f t="shared" si="2"/>
        <v>1.1915119005998228E-2</v>
      </c>
    </row>
    <row r="24" spans="1:17" x14ac:dyDescent="0.25">
      <c r="A24" s="1" t="str">
        <f>+$C$7&amp;D24</f>
        <v>IL&amp;FS  Infrastructure Debt Fund Series 2AAbhitech Developers Private Limited</v>
      </c>
      <c r="C24" s="145">
        <f t="shared" si="3"/>
        <v>8</v>
      </c>
      <c r="D24" s="1" t="s">
        <v>20</v>
      </c>
      <c r="E24" s="180" t="str">
        <f>+VLOOKUP(D24,Rating!$A$3:$C$21,2,0)</f>
        <v>Unrated</v>
      </c>
      <c r="F24" s="180" t="s">
        <v>21</v>
      </c>
      <c r="G24" s="57">
        <v>16000</v>
      </c>
      <c r="H24" s="13">
        <v>160</v>
      </c>
      <c r="I24" s="181">
        <f t="shared" si="2"/>
        <v>9.5320952047985817E-3</v>
      </c>
    </row>
    <row r="25" spans="1:17" x14ac:dyDescent="0.25">
      <c r="A25" s="1" t="str">
        <f>+$C$7&amp;D25</f>
        <v>IL&amp;FS  Infrastructure Debt Fund Series 2AClean Max Enviro Energy Solutions Private Limited</v>
      </c>
      <c r="C25" s="145">
        <f t="shared" si="3"/>
        <v>9</v>
      </c>
      <c r="D25" s="101" t="s">
        <v>13</v>
      </c>
      <c r="E25" s="180" t="str">
        <f>+VLOOKUP(D25,Rating!$A$3:$C$21,2,0)</f>
        <v>ICRA BBB+</v>
      </c>
      <c r="F25" s="182" t="s">
        <v>14</v>
      </c>
      <c r="G25" s="57">
        <v>14</v>
      </c>
      <c r="H25" s="13">
        <v>140</v>
      </c>
      <c r="I25" s="181">
        <f t="shared" si="2"/>
        <v>8.3405833041987603E-3</v>
      </c>
    </row>
    <row r="26" spans="1:17" x14ac:dyDescent="0.25">
      <c r="A26" s="1" t="str">
        <f>+$C$7&amp;D26</f>
        <v>IL&amp;FS  Infrastructure Debt Fund Series 2ABhilangana Hydro Power Limited</v>
      </c>
      <c r="C26" s="145">
        <f t="shared" si="3"/>
        <v>10</v>
      </c>
      <c r="D26" s="1" t="s">
        <v>15</v>
      </c>
      <c r="E26" s="180" t="str">
        <f>+VLOOKUP(D26,Rating!$A$3:$C$21,2,0)</f>
        <v>CARE A</v>
      </c>
      <c r="F26" s="1" t="s">
        <v>16</v>
      </c>
      <c r="G26" s="57">
        <v>11</v>
      </c>
      <c r="H26" s="13">
        <v>110</v>
      </c>
      <c r="I26" s="181">
        <f t="shared" si="2"/>
        <v>6.5533154532990256E-3</v>
      </c>
    </row>
    <row r="27" spans="1:17" x14ac:dyDescent="0.25">
      <c r="C27" s="145">
        <f t="shared" si="3"/>
        <v>11</v>
      </c>
      <c r="D27" s="1" t="s">
        <v>15</v>
      </c>
      <c r="E27" s="180" t="str">
        <f>+VLOOKUP(D27,Rating!$A$3:$C$21,2,0)</f>
        <v>CARE A</v>
      </c>
      <c r="F27" s="1" t="s">
        <v>19</v>
      </c>
      <c r="G27" s="57">
        <v>8</v>
      </c>
      <c r="H27" s="13">
        <v>80</v>
      </c>
      <c r="I27" s="181">
        <f t="shared" si="2"/>
        <v>4.7660476023992909E-3</v>
      </c>
    </row>
    <row r="28" spans="1:17" x14ac:dyDescent="0.25">
      <c r="C28" s="145">
        <f t="shared" si="3"/>
        <v>12</v>
      </c>
      <c r="D28" s="1" t="s">
        <v>15</v>
      </c>
      <c r="E28" s="180" t="str">
        <f>+VLOOKUP(D28,Rating!$A$3:$C$21,2,0)</f>
        <v>CARE A</v>
      </c>
      <c r="F28" s="1" t="s">
        <v>17</v>
      </c>
      <c r="G28" s="57">
        <v>8</v>
      </c>
      <c r="H28" s="13">
        <v>80</v>
      </c>
      <c r="I28" s="181">
        <f t="shared" si="2"/>
        <v>4.7660476023992909E-3</v>
      </c>
    </row>
    <row r="29" spans="1:17" x14ac:dyDescent="0.25">
      <c r="C29" s="145">
        <f t="shared" si="3"/>
        <v>13</v>
      </c>
      <c r="D29" s="1" t="s">
        <v>55</v>
      </c>
      <c r="E29" s="180" t="str">
        <f>+VLOOKUP(D29,Rating!$A$3:$C$21,2,0)</f>
        <v>Unrated</v>
      </c>
      <c r="F29" s="1" t="s">
        <v>95</v>
      </c>
      <c r="G29" s="57">
        <v>7</v>
      </c>
      <c r="H29" s="13">
        <v>70</v>
      </c>
      <c r="I29" s="181">
        <f t="shared" si="2"/>
        <v>4.1702916520993802E-3</v>
      </c>
    </row>
    <row r="30" spans="1:17" x14ac:dyDescent="0.25">
      <c r="C30" s="145">
        <f t="shared" si="3"/>
        <v>14</v>
      </c>
      <c r="D30" s="1" t="s">
        <v>224</v>
      </c>
      <c r="E30" s="180" t="str">
        <f>+VLOOKUP(D30,Rating!$A$3:$C$21,2,0)</f>
        <v>CARE A- (SO)</v>
      </c>
      <c r="F30" s="1" t="s">
        <v>82</v>
      </c>
      <c r="G30" s="57">
        <v>6</v>
      </c>
      <c r="H30" s="13">
        <v>59.898133899999998</v>
      </c>
      <c r="I30" s="181">
        <f t="shared" si="2"/>
        <v>3.5684669682785838E-3</v>
      </c>
    </row>
    <row r="31" spans="1:17" x14ac:dyDescent="0.25">
      <c r="C31" s="145">
        <f t="shared" si="3"/>
        <v>15</v>
      </c>
      <c r="D31" s="1" t="s">
        <v>90</v>
      </c>
      <c r="E31" s="180" t="str">
        <f>+VLOOKUP(D31,Rating!$A$3:$C$21,2,0)</f>
        <v>Unrated</v>
      </c>
      <c r="F31" s="1" t="s">
        <v>42</v>
      </c>
      <c r="G31" s="57">
        <v>5</v>
      </c>
      <c r="H31" s="13">
        <v>53.924230000000001</v>
      </c>
      <c r="I31" s="181">
        <f t="shared" si="2"/>
        <v>3.2125680887840993E-3</v>
      </c>
    </row>
    <row r="32" spans="1:17" s="4" customFormat="1" x14ac:dyDescent="0.25">
      <c r="C32" s="150"/>
      <c r="D32" s="18" t="s">
        <v>25</v>
      </c>
      <c r="E32" s="18"/>
      <c r="F32" s="18"/>
      <c r="G32" s="18"/>
      <c r="H32" s="19">
        <v>13056.8458039</v>
      </c>
      <c r="I32" s="183">
        <f>SUM(I15:I31)</f>
        <v>0.77786935798218548</v>
      </c>
      <c r="J32" s="20"/>
      <c r="L32" s="59"/>
      <c r="M32" s="1"/>
      <c r="N32" s="63"/>
      <c r="O32" s="22"/>
      <c r="Q32" s="22"/>
    </row>
    <row r="33" spans="2:14" x14ac:dyDescent="0.25">
      <c r="C33" s="145"/>
      <c r="D33" s="20"/>
      <c r="E33" s="20"/>
      <c r="F33" s="20"/>
      <c r="G33" s="20"/>
      <c r="H33" s="23"/>
      <c r="I33" s="184"/>
      <c r="J33" s="20"/>
    </row>
    <row r="34" spans="2:14" x14ac:dyDescent="0.25">
      <c r="C34" s="145"/>
      <c r="D34" s="14" t="s">
        <v>26</v>
      </c>
      <c r="H34" s="13"/>
      <c r="I34" s="146"/>
    </row>
    <row r="35" spans="2:14" x14ac:dyDescent="0.25">
      <c r="B35" s="1" t="str">
        <f>+$C$7&amp;D35</f>
        <v>IL&amp;FS  Infrastructure Debt Fund Series 2ACollateralised Borrowing &amp; Lending Obligation (CBLO)</v>
      </c>
      <c r="C35" s="145"/>
      <c r="D35" s="4" t="s">
        <v>27</v>
      </c>
      <c r="E35" s="64"/>
      <c r="F35" s="64"/>
      <c r="G35" s="64"/>
      <c r="H35" s="13">
        <v>3496.9533698999999</v>
      </c>
      <c r="I35" s="181">
        <f>+H35/$H$45</f>
        <v>0.20833307780392521</v>
      </c>
      <c r="K35" s="36" t="s">
        <v>56</v>
      </c>
      <c r="L35" s="65" t="s">
        <v>57</v>
      </c>
    </row>
    <row r="36" spans="2:14" s="4" customFormat="1" x14ac:dyDescent="0.25">
      <c r="C36" s="150"/>
      <c r="D36" s="18" t="s">
        <v>25</v>
      </c>
      <c r="E36" s="18"/>
      <c r="F36" s="18"/>
      <c r="G36" s="18"/>
      <c r="H36" s="66">
        <v>3496.9533698999999</v>
      </c>
      <c r="I36" s="183">
        <f>SUM(I35)</f>
        <v>0.20833307780392521</v>
      </c>
      <c r="J36" s="20"/>
      <c r="L36" s="59"/>
      <c r="M36" s="1"/>
    </row>
    <row r="37" spans="2:14" x14ac:dyDescent="0.25">
      <c r="C37" s="145"/>
      <c r="H37" s="13"/>
      <c r="I37" s="146"/>
    </row>
    <row r="38" spans="2:14" x14ac:dyDescent="0.25">
      <c r="B38" s="1" t="str">
        <f>+$C$7&amp;D38</f>
        <v>IL&amp;FS  Infrastructure Debt Fund Series 2ACBLO Margin</v>
      </c>
      <c r="C38" s="145"/>
      <c r="D38" s="14" t="s">
        <v>28</v>
      </c>
      <c r="H38" s="13">
        <v>154.5</v>
      </c>
      <c r="I38" s="181">
        <f>+H38/$H$45</f>
        <v>9.204429432133631E-3</v>
      </c>
    </row>
    <row r="39" spans="2:14" s="4" customFormat="1" x14ac:dyDescent="0.25">
      <c r="C39" s="150"/>
      <c r="D39" s="18" t="s">
        <v>25</v>
      </c>
      <c r="E39" s="18"/>
      <c r="F39" s="18"/>
      <c r="G39" s="18"/>
      <c r="H39" s="19">
        <v>154.5</v>
      </c>
      <c r="I39" s="152">
        <f>SUM(I38)</f>
        <v>9.204429432133631E-3</v>
      </c>
      <c r="J39" s="20"/>
      <c r="L39" s="59"/>
      <c r="M39" s="1"/>
    </row>
    <row r="40" spans="2:14" x14ac:dyDescent="0.25">
      <c r="C40" s="145"/>
      <c r="H40" s="13"/>
      <c r="I40" s="146"/>
    </row>
    <row r="41" spans="2:14" x14ac:dyDescent="0.25">
      <c r="C41" s="145"/>
      <c r="D41" s="14" t="s">
        <v>29</v>
      </c>
      <c r="H41" s="13"/>
      <c r="I41" s="146"/>
    </row>
    <row r="42" spans="2:14" x14ac:dyDescent="0.25">
      <c r="C42" s="145">
        <v>1</v>
      </c>
      <c r="D42" s="1" t="s">
        <v>61</v>
      </c>
      <c r="H42" s="13">
        <v>-59.038075599999502</v>
      </c>
      <c r="I42" s="181">
        <f>+H42/$H$45</f>
        <v>-3.5172284832955714E-3</v>
      </c>
    </row>
    <row r="43" spans="2:14" x14ac:dyDescent="0.25">
      <c r="B43" s="1" t="str">
        <f>+$C$7&amp;D43</f>
        <v>IL&amp;FS  Infrastructure Debt Fund Series 2ACash &amp; Cash Equivalents</v>
      </c>
      <c r="C43" s="145">
        <v>2</v>
      </c>
      <c r="D43" s="1" t="s">
        <v>31</v>
      </c>
      <c r="H43" s="13">
        <v>136.1356653</v>
      </c>
      <c r="I43" s="181">
        <f>+H43/$H$45</f>
        <v>8.1103632650512177E-3</v>
      </c>
    </row>
    <row r="44" spans="2:14" s="4" customFormat="1" x14ac:dyDescent="0.25">
      <c r="C44" s="150"/>
      <c r="D44" s="18" t="s">
        <v>25</v>
      </c>
      <c r="E44" s="18"/>
      <c r="F44" s="18"/>
      <c r="G44" s="18"/>
      <c r="H44" s="67">
        <v>77.097589700000498</v>
      </c>
      <c r="I44" s="153">
        <f>SUM(I42:I43)</f>
        <v>4.5931347817556468E-3</v>
      </c>
      <c r="J44" s="20"/>
      <c r="L44" s="59"/>
      <c r="M44" s="1"/>
    </row>
    <row r="45" spans="2:14" s="4" customFormat="1" x14ac:dyDescent="0.25">
      <c r="C45" s="150"/>
      <c r="D45" s="26" t="s">
        <v>32</v>
      </c>
      <c r="E45" s="26"/>
      <c r="F45" s="26"/>
      <c r="G45" s="26"/>
      <c r="H45" s="27">
        <v>16785.396763500001</v>
      </c>
      <c r="I45" s="185">
        <f>+I32+I36+I39+I44</f>
        <v>0.99999999999999989</v>
      </c>
      <c r="J45" s="28"/>
      <c r="L45" s="59"/>
      <c r="M45" s="1"/>
      <c r="N45" s="63"/>
    </row>
    <row r="46" spans="2:14" x14ac:dyDescent="0.25">
      <c r="C46" s="145"/>
      <c r="D46" s="28"/>
      <c r="E46" s="28"/>
      <c r="F46" s="28"/>
      <c r="G46" s="28"/>
      <c r="H46" s="29"/>
      <c r="I46" s="186"/>
      <c r="J46" s="28"/>
      <c r="N46" s="52"/>
    </row>
    <row r="47" spans="2:14" x14ac:dyDescent="0.25">
      <c r="C47" s="145"/>
      <c r="D47" s="30"/>
      <c r="H47" s="16"/>
      <c r="I47" s="156"/>
    </row>
    <row r="48" spans="2:14" x14ac:dyDescent="0.25">
      <c r="C48" s="145"/>
      <c r="D48" s="122" t="s">
        <v>227</v>
      </c>
      <c r="E48" s="101"/>
      <c r="F48" s="101"/>
      <c r="G48" s="101"/>
      <c r="H48" s="57"/>
      <c r="I48" s="156"/>
    </row>
    <row r="49" spans="3:9" hidden="1" x14ac:dyDescent="0.25">
      <c r="C49" s="145"/>
      <c r="D49" s="122" t="s">
        <v>228</v>
      </c>
      <c r="E49" s="176" t="s">
        <v>229</v>
      </c>
      <c r="F49" s="101"/>
      <c r="G49" s="101"/>
      <c r="H49" s="57"/>
      <c r="I49" s="156"/>
    </row>
    <row r="50" spans="3:9" hidden="1" x14ac:dyDescent="0.25">
      <c r="C50" s="145"/>
      <c r="D50" s="122" t="s">
        <v>248</v>
      </c>
      <c r="E50" s="101"/>
      <c r="F50" s="101"/>
      <c r="G50" s="101"/>
      <c r="H50" s="57"/>
      <c r="I50" s="156"/>
    </row>
    <row r="51" spans="3:9" x14ac:dyDescent="0.25">
      <c r="C51" s="145"/>
      <c r="D51" s="122" t="s">
        <v>228</v>
      </c>
      <c r="E51" s="176" t="s">
        <v>229</v>
      </c>
      <c r="F51" s="101"/>
      <c r="G51" s="101"/>
      <c r="H51" s="57"/>
      <c r="I51" s="156"/>
    </row>
    <row r="52" spans="3:9" x14ac:dyDescent="0.25">
      <c r="C52" s="145"/>
      <c r="D52" s="122" t="s">
        <v>255</v>
      </c>
      <c r="E52" s="101"/>
      <c r="F52" s="101"/>
      <c r="G52" s="101"/>
      <c r="H52" s="57"/>
      <c r="I52" s="156"/>
    </row>
    <row r="53" spans="3:9" x14ac:dyDescent="0.25">
      <c r="C53" s="145"/>
      <c r="D53" s="124" t="s">
        <v>231</v>
      </c>
      <c r="E53" s="177">
        <v>933825.88740000001</v>
      </c>
      <c r="F53" s="101"/>
      <c r="G53" s="101"/>
      <c r="H53" s="57"/>
      <c r="I53" s="156"/>
    </row>
    <row r="54" spans="3:9" x14ac:dyDescent="0.25">
      <c r="C54" s="145"/>
      <c r="D54" s="122" t="s">
        <v>249</v>
      </c>
      <c r="E54" s="101"/>
      <c r="F54" s="101"/>
      <c r="G54" s="101"/>
      <c r="H54" s="57"/>
      <c r="I54" s="156"/>
    </row>
    <row r="55" spans="3:9" x14ac:dyDescent="0.25">
      <c r="C55" s="145"/>
      <c r="D55" s="124" t="s">
        <v>231</v>
      </c>
      <c r="E55" s="177">
        <v>994163.6594</v>
      </c>
      <c r="F55" s="101"/>
      <c r="G55" s="101"/>
      <c r="H55" s="57"/>
      <c r="I55" s="156"/>
    </row>
    <row r="56" spans="3:9" x14ac:dyDescent="0.25">
      <c r="C56" s="145"/>
      <c r="D56" s="126" t="s">
        <v>250</v>
      </c>
      <c r="E56" s="176" t="s">
        <v>229</v>
      </c>
      <c r="F56" s="101"/>
      <c r="G56" s="101"/>
      <c r="H56" s="57"/>
      <c r="I56" s="156"/>
    </row>
    <row r="57" spans="3:9" x14ac:dyDescent="0.25">
      <c r="C57" s="145"/>
      <c r="D57" s="126" t="s">
        <v>235</v>
      </c>
      <c r="E57" s="176" t="s">
        <v>229</v>
      </c>
      <c r="F57" s="101"/>
      <c r="G57" s="101"/>
      <c r="H57" s="57"/>
      <c r="I57" s="156"/>
    </row>
    <row r="58" spans="3:9" ht="31.5" x14ac:dyDescent="0.25">
      <c r="C58" s="145"/>
      <c r="D58" s="127" t="s">
        <v>251</v>
      </c>
      <c r="E58" s="176" t="s">
        <v>229</v>
      </c>
      <c r="F58" s="101"/>
      <c r="G58" s="101"/>
      <c r="H58" s="57"/>
      <c r="I58" s="156"/>
    </row>
    <row r="59" spans="3:9" x14ac:dyDescent="0.25">
      <c r="C59" s="145"/>
      <c r="D59" s="126" t="s">
        <v>237</v>
      </c>
      <c r="E59" s="176" t="s">
        <v>229</v>
      </c>
      <c r="F59" s="101"/>
      <c r="G59" s="101"/>
      <c r="H59" s="57"/>
      <c r="I59" s="156"/>
    </row>
    <row r="60" spans="3:9" ht="31.5" x14ac:dyDescent="0.25">
      <c r="C60" s="145"/>
      <c r="D60" s="178" t="s">
        <v>252</v>
      </c>
      <c r="E60" s="176" t="s">
        <v>253</v>
      </c>
      <c r="F60" s="101"/>
      <c r="G60" s="101"/>
      <c r="H60" s="57"/>
      <c r="I60" s="156"/>
    </row>
    <row r="61" spans="3:9" x14ac:dyDescent="0.25">
      <c r="C61" s="145"/>
      <c r="D61" s="122" t="s">
        <v>239</v>
      </c>
      <c r="E61" s="176" t="s">
        <v>253</v>
      </c>
      <c r="F61" s="101"/>
      <c r="G61" s="101"/>
      <c r="H61" s="57"/>
      <c r="I61" s="156"/>
    </row>
    <row r="62" spans="3:9" x14ac:dyDescent="0.25">
      <c r="C62" s="145"/>
      <c r="D62" s="133" t="s">
        <v>244</v>
      </c>
      <c r="E62" s="176"/>
      <c r="F62" s="101"/>
      <c r="G62" s="101"/>
      <c r="H62" s="57"/>
      <c r="I62" s="156"/>
    </row>
    <row r="63" spans="3:9" x14ac:dyDescent="0.25">
      <c r="C63" s="145"/>
      <c r="D63" s="101" t="s">
        <v>254</v>
      </c>
      <c r="E63" s="101"/>
      <c r="F63" s="101"/>
      <c r="G63" s="101"/>
      <c r="H63" s="57"/>
      <c r="I63" s="156"/>
    </row>
    <row r="64" spans="3:9" x14ac:dyDescent="0.25">
      <c r="C64" s="145"/>
      <c r="D64" s="101"/>
      <c r="E64" s="101"/>
      <c r="F64" s="101"/>
      <c r="G64" s="101"/>
      <c r="H64" s="57"/>
      <c r="I64" s="156"/>
    </row>
    <row r="65" spans="3:9" x14ac:dyDescent="0.25">
      <c r="C65" s="145"/>
      <c r="D65" s="30" t="s">
        <v>33</v>
      </c>
      <c r="E65" s="101"/>
      <c r="F65" s="101"/>
      <c r="G65" s="101"/>
      <c r="H65" s="57"/>
      <c r="I65" s="156"/>
    </row>
    <row r="66" spans="3:9" x14ac:dyDescent="0.25">
      <c r="C66" s="145"/>
      <c r="I66" s="156"/>
    </row>
    <row r="67" spans="3:9" ht="16.5" thickBot="1" x14ac:dyDescent="0.3">
      <c r="C67" s="159"/>
      <c r="D67" s="187"/>
      <c r="E67" s="187"/>
      <c r="F67" s="187"/>
      <c r="G67" s="165"/>
      <c r="H67" s="187"/>
      <c r="I67" s="188"/>
    </row>
  </sheetData>
  <sortState ref="D18:I31">
    <sortCondition descending="1" ref="I18:I31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view="pageBreakPreview" topLeftCell="C46" zoomScale="88" zoomScaleNormal="85" zoomScaleSheetLayoutView="88" workbookViewId="0">
      <selection activeCell="C8" sqref="C8:I8"/>
    </sheetView>
  </sheetViews>
  <sheetFormatPr defaultRowHeight="15.75" x14ac:dyDescent="0.2"/>
  <cols>
    <col min="1" max="2" width="12" style="68" hidden="1" customWidth="1"/>
    <col min="3" max="3" width="7.5703125" style="68" customWidth="1"/>
    <col min="4" max="4" width="58.140625" style="68" customWidth="1"/>
    <col min="5" max="6" width="17.28515625" style="68" customWidth="1"/>
    <col min="7" max="7" width="10.7109375" style="68" customWidth="1"/>
    <col min="8" max="8" width="16.85546875" style="68" customWidth="1"/>
    <col min="9" max="9" width="14.7109375" style="68" customWidth="1"/>
    <col min="10" max="10" width="14.5703125" style="68" customWidth="1"/>
    <col min="11" max="11" width="17.42578125" style="68" hidden="1" customWidth="1"/>
    <col min="12" max="12" width="9.140625" style="70" hidden="1" customWidth="1"/>
    <col min="13" max="15" width="15.140625" style="68" hidden="1" customWidth="1"/>
    <col min="16" max="17" width="0" style="68" hidden="1" customWidth="1"/>
    <col min="18" max="18" width="12.140625" style="68" bestFit="1" customWidth="1"/>
    <col min="19" max="19" width="10.7109375" style="68" bestFit="1" customWidth="1"/>
    <col min="20" max="21" width="9.28515625" style="68" bestFit="1" customWidth="1"/>
    <col min="22" max="16384" width="9.140625" style="68"/>
  </cols>
  <sheetData>
    <row r="1" spans="1:13" x14ac:dyDescent="0.2">
      <c r="G1" s="69"/>
    </row>
    <row r="2" spans="1:13" x14ac:dyDescent="0.2">
      <c r="G2" s="69"/>
    </row>
    <row r="3" spans="1:13" x14ac:dyDescent="0.2">
      <c r="G3" s="69"/>
    </row>
    <row r="4" spans="1:13" x14ac:dyDescent="0.2">
      <c r="G4" s="69"/>
    </row>
    <row r="5" spans="1:13" ht="16.5" thickBot="1" x14ac:dyDescent="0.25">
      <c r="C5" s="68" t="s">
        <v>226</v>
      </c>
      <c r="G5" s="69"/>
    </row>
    <row r="6" spans="1:13" s="71" customFormat="1" ht="15.75" customHeight="1" x14ac:dyDescent="0.2">
      <c r="C6" s="231" t="s">
        <v>74</v>
      </c>
      <c r="D6" s="232"/>
      <c r="E6" s="232"/>
      <c r="F6" s="232"/>
      <c r="G6" s="232"/>
      <c r="H6" s="232"/>
      <c r="I6" s="233"/>
      <c r="J6" s="68"/>
      <c r="L6" s="72"/>
      <c r="M6" s="68"/>
    </row>
    <row r="7" spans="1:13" s="71" customFormat="1" ht="15.75" customHeight="1" x14ac:dyDescent="0.2">
      <c r="C7" s="234" t="str">
        <f>+'2A'!C8:I8</f>
        <v>Half Yearly Portfolio statement as on March 31, 2019</v>
      </c>
      <c r="D7" s="235"/>
      <c r="E7" s="235"/>
      <c r="F7" s="235"/>
      <c r="G7" s="235"/>
      <c r="H7" s="235"/>
      <c r="I7" s="236"/>
      <c r="J7" s="68"/>
      <c r="L7" s="72"/>
      <c r="M7" s="68"/>
    </row>
    <row r="8" spans="1:13" x14ac:dyDescent="0.2">
      <c r="C8" s="248" t="str">
        <f>+'2A'!C9:I9</f>
        <v>(Pursuant to Regulation 59A of the SEBI (Mutual Funds) Regulations 1996)</v>
      </c>
      <c r="D8" s="249"/>
      <c r="E8" s="249"/>
      <c r="F8" s="249"/>
      <c r="G8" s="249"/>
      <c r="H8" s="249"/>
      <c r="I8" s="250"/>
      <c r="K8" s="36"/>
      <c r="L8" s="65"/>
    </row>
    <row r="9" spans="1:13" x14ac:dyDescent="0.2">
      <c r="C9" s="190"/>
      <c r="D9" s="121"/>
      <c r="E9" s="121"/>
      <c r="F9" s="121"/>
      <c r="G9" s="121"/>
      <c r="H9" s="121"/>
      <c r="I9" s="191"/>
      <c r="K9" s="36"/>
      <c r="L9" s="65"/>
    </row>
    <row r="10" spans="1:13" s="71" customFormat="1" ht="15.75" customHeight="1" x14ac:dyDescent="0.2">
      <c r="C10" s="240" t="s">
        <v>1</v>
      </c>
      <c r="D10" s="246" t="s">
        <v>2</v>
      </c>
      <c r="E10" s="246" t="s">
        <v>3</v>
      </c>
      <c r="F10" s="120" t="s">
        <v>4</v>
      </c>
      <c r="G10" s="246" t="s">
        <v>5</v>
      </c>
      <c r="H10" s="61" t="s">
        <v>6</v>
      </c>
      <c r="I10" s="247" t="s">
        <v>7</v>
      </c>
      <c r="J10" s="62"/>
      <c r="K10" s="73"/>
      <c r="L10" s="72"/>
      <c r="M10" s="62"/>
    </row>
    <row r="11" spans="1:13" x14ac:dyDescent="0.2">
      <c r="C11" s="240"/>
      <c r="D11" s="246"/>
      <c r="E11" s="246"/>
      <c r="F11" s="120"/>
      <c r="G11" s="246"/>
      <c r="H11" s="61" t="s">
        <v>8</v>
      </c>
      <c r="I11" s="247"/>
      <c r="K11" s="74"/>
    </row>
    <row r="12" spans="1:13" x14ac:dyDescent="0.2">
      <c r="C12" s="192"/>
      <c r="D12" s="75"/>
      <c r="E12" s="75"/>
      <c r="F12" s="75"/>
      <c r="G12" s="75"/>
      <c r="H12" s="76"/>
      <c r="I12" s="193"/>
      <c r="K12" s="74"/>
    </row>
    <row r="13" spans="1:13" x14ac:dyDescent="0.25">
      <c r="C13" s="194"/>
      <c r="D13" s="14" t="s">
        <v>9</v>
      </c>
      <c r="H13" s="77"/>
      <c r="I13" s="181"/>
    </row>
    <row r="14" spans="1:13" x14ac:dyDescent="0.25">
      <c r="A14" s="68" t="str">
        <f>+$C$6&amp;D14</f>
        <v>IL&amp;FS  Infrastructure Debt Fund Series 2BIL&amp;FS Wind Energy Limited</v>
      </c>
      <c r="B14" s="68" t="e">
        <f>+vl</f>
        <v>#NAME?</v>
      </c>
      <c r="C14" s="194">
        <v>1</v>
      </c>
      <c r="D14" s="68" t="s">
        <v>219</v>
      </c>
      <c r="E14" s="180" t="str">
        <f>+VLOOKUP(D14,Rating!$A$3:$C$21,2,0)</f>
        <v>ICRA C-</v>
      </c>
      <c r="F14" s="1" t="s">
        <v>64</v>
      </c>
      <c r="G14" s="78">
        <v>206</v>
      </c>
      <c r="H14" s="78">
        <v>2770.5831499999999</v>
      </c>
      <c r="I14" s="181">
        <f>+H14/$H$44</f>
        <v>0.12072043617548397</v>
      </c>
    </row>
    <row r="15" spans="1:13" x14ac:dyDescent="0.25">
      <c r="A15" s="68" t="str">
        <f t="shared" ref="A15:A28" si="0">+$C$6&amp;D15</f>
        <v>IL&amp;FS  Infrastructure Debt Fund Series 2BIL&amp;FS Solar Power Limited</v>
      </c>
      <c r="C15" s="194">
        <v>2</v>
      </c>
      <c r="D15" s="68" t="s">
        <v>221</v>
      </c>
      <c r="E15" s="180" t="str">
        <f>+VLOOKUP(D15,Rating!$A$3:$C$21,2,0)</f>
        <v>ICRA BB+ (SO)</v>
      </c>
      <c r="F15" s="1" t="s">
        <v>36</v>
      </c>
      <c r="G15" s="78">
        <v>17</v>
      </c>
      <c r="H15" s="78">
        <v>196.34674000000001</v>
      </c>
      <c r="I15" s="181">
        <f t="shared" ref="I15" si="1">+H15/$H$44</f>
        <v>8.5552617666191846E-3</v>
      </c>
    </row>
    <row r="16" spans="1:13" x14ac:dyDescent="0.25">
      <c r="A16" s="68" t="str">
        <f t="shared" si="0"/>
        <v>IL&amp;FS  Infrastructure Debt Fund Series 2B</v>
      </c>
      <c r="C16" s="194"/>
      <c r="E16" s="1"/>
      <c r="F16" s="1"/>
      <c r="G16" s="78"/>
      <c r="H16" s="77"/>
      <c r="I16" s="181"/>
    </row>
    <row r="17" spans="1:22" x14ac:dyDescent="0.25">
      <c r="A17" s="68" t="str">
        <f t="shared" si="0"/>
        <v>IL&amp;FS  Infrastructure Debt Fund Series 2BDebt Instrument-Privately Placed-Unlisted</v>
      </c>
      <c r="C17" s="194"/>
      <c r="D17" s="14" t="s">
        <v>12</v>
      </c>
      <c r="E17" s="1"/>
      <c r="F17" s="1"/>
      <c r="G17" s="78"/>
      <c r="H17" s="77"/>
      <c r="I17" s="181"/>
    </row>
    <row r="18" spans="1:22" x14ac:dyDescent="0.25">
      <c r="C18" s="194">
        <v>3</v>
      </c>
      <c r="D18" s="68" t="s">
        <v>20</v>
      </c>
      <c r="E18" s="180" t="str">
        <f>+VLOOKUP(D18,Rating!$A$3:$C$21,2,0)</f>
        <v>Unrated</v>
      </c>
      <c r="F18" s="1" t="s">
        <v>21</v>
      </c>
      <c r="G18" s="78">
        <v>443100</v>
      </c>
      <c r="H18" s="78">
        <v>4431</v>
      </c>
      <c r="I18" s="181">
        <f t="shared" ref="I18:I30" si="2">+H18/$H$44</f>
        <v>0.19306847105222938</v>
      </c>
    </row>
    <row r="19" spans="1:22" x14ac:dyDescent="0.25">
      <c r="A19" s="68" t="str">
        <f t="shared" si="0"/>
        <v>IL&amp;FS  Infrastructure Debt Fund Series 2BTime Technoplast Limited</v>
      </c>
      <c r="C19" s="194">
        <f>+C18+1</f>
        <v>4</v>
      </c>
      <c r="D19" s="68" t="s">
        <v>23</v>
      </c>
      <c r="E19" s="180" t="str">
        <f>+VLOOKUP(D19,Rating!$A$3:$C$21,2,0)</f>
        <v>CRISIL (AA-)</v>
      </c>
      <c r="F19" s="1" t="s">
        <v>96</v>
      </c>
      <c r="G19" s="78">
        <v>1</v>
      </c>
      <c r="H19" s="78">
        <v>3763.3550738999998</v>
      </c>
      <c r="I19" s="181">
        <f t="shared" si="2"/>
        <v>0.16397770483965757</v>
      </c>
    </row>
    <row r="20" spans="1:22" x14ac:dyDescent="0.25">
      <c r="A20" s="68" t="str">
        <f t="shared" si="0"/>
        <v>IL&amp;FS  Infrastructure Debt Fund Series 2BGHV Hospitality (India) Private Limited</v>
      </c>
      <c r="C20" s="194">
        <f t="shared" ref="C20:C30" si="3">+C19+1</f>
        <v>5</v>
      </c>
      <c r="D20" s="68" t="s">
        <v>220</v>
      </c>
      <c r="E20" s="180" t="str">
        <f>+VLOOKUP(D20,Rating!$A$3:$C$21,2,0)</f>
        <v>Unrated</v>
      </c>
      <c r="F20" s="1" t="s">
        <v>22</v>
      </c>
      <c r="G20" s="78">
        <v>130</v>
      </c>
      <c r="H20" s="78">
        <v>1300.0000399999999</v>
      </c>
      <c r="I20" s="181">
        <f t="shared" si="2"/>
        <v>5.6643877249071772E-2</v>
      </c>
    </row>
    <row r="21" spans="1:22" x14ac:dyDescent="0.25">
      <c r="A21" s="68" t="str">
        <f t="shared" si="0"/>
        <v>IL&amp;FS  Infrastructure Debt Fund Series 2BKaynes Technology India Private Limited</v>
      </c>
      <c r="C21" s="194">
        <f t="shared" si="3"/>
        <v>6</v>
      </c>
      <c r="D21" s="68" t="s">
        <v>72</v>
      </c>
      <c r="E21" s="180" t="str">
        <f>+VLOOKUP(D21,Rating!$A$3:$C$21,2,0)</f>
        <v>CRISIL BBB -</v>
      </c>
      <c r="F21" s="1" t="s">
        <v>73</v>
      </c>
      <c r="G21" s="78">
        <v>1300</v>
      </c>
      <c r="H21" s="78">
        <v>1300</v>
      </c>
      <c r="I21" s="181">
        <f t="shared" si="2"/>
        <v>5.66438755061833E-2</v>
      </c>
    </row>
    <row r="22" spans="1:22" x14ac:dyDescent="0.25">
      <c r="A22" s="68" t="str">
        <f t="shared" si="0"/>
        <v>IL&amp;FS  Infrastructure Debt Fund Series 2BAMRI Hospital Limited</v>
      </c>
      <c r="C22" s="194">
        <f t="shared" si="3"/>
        <v>7</v>
      </c>
      <c r="D22" s="68" t="s">
        <v>224</v>
      </c>
      <c r="E22" s="180" t="str">
        <f>+VLOOKUP(D22,Rating!$A$3:$C$21,2,0)</f>
        <v>CARE A- (SO)</v>
      </c>
      <c r="F22" s="1" t="s">
        <v>75</v>
      </c>
      <c r="G22" s="78">
        <v>84</v>
      </c>
      <c r="H22" s="78">
        <v>839.47644000000003</v>
      </c>
      <c r="I22" s="181">
        <f t="shared" si="2"/>
        <v>3.6577845352103039E-2</v>
      </c>
      <c r="R22" s="77"/>
    </row>
    <row r="23" spans="1:22" x14ac:dyDescent="0.25">
      <c r="A23" s="68" t="str">
        <f t="shared" si="0"/>
        <v>IL&amp;FS  Infrastructure Debt Fund Series 2BBabcock Borsing Limited</v>
      </c>
      <c r="C23" s="194">
        <f t="shared" si="3"/>
        <v>8</v>
      </c>
      <c r="D23" s="68" t="s">
        <v>90</v>
      </c>
      <c r="E23" s="180" t="str">
        <f>+VLOOKUP(D23,Rating!$A$3:$C$21,2,0)</f>
        <v>Unrated</v>
      </c>
      <c r="F23" s="1" t="s">
        <v>49</v>
      </c>
      <c r="G23" s="78">
        <v>68</v>
      </c>
      <c r="H23" s="78">
        <v>734.38273000000004</v>
      </c>
      <c r="I23" s="181">
        <f t="shared" si="2"/>
        <v>3.1998679947700788E-2</v>
      </c>
      <c r="R23" s="77"/>
    </row>
    <row r="24" spans="1:22" x14ac:dyDescent="0.25">
      <c r="A24" s="68" t="str">
        <f t="shared" si="0"/>
        <v>IL&amp;FS  Infrastructure Debt Fund Series 2BBabcock Borsing Limited</v>
      </c>
      <c r="C24" s="194">
        <f t="shared" si="3"/>
        <v>9</v>
      </c>
      <c r="D24" s="68" t="s">
        <v>90</v>
      </c>
      <c r="E24" s="180" t="str">
        <f>+VLOOKUP(D24,Rating!$A$3:$C$21,2,0)</f>
        <v>Unrated</v>
      </c>
      <c r="F24" s="1" t="s">
        <v>42</v>
      </c>
      <c r="G24" s="78">
        <v>60</v>
      </c>
      <c r="H24" s="78">
        <v>647.09078999999997</v>
      </c>
      <c r="I24" s="181">
        <f t="shared" si="2"/>
        <v>2.8195177038429074E-2</v>
      </c>
      <c r="R24" s="77"/>
    </row>
    <row r="25" spans="1:22" x14ac:dyDescent="0.25">
      <c r="A25" s="68" t="str">
        <f t="shared" si="0"/>
        <v>IL&amp;FS  Infrastructure Debt Fund Series 2BJanaadhar (India) Private Limited</v>
      </c>
      <c r="C25" s="194">
        <f t="shared" si="3"/>
        <v>10</v>
      </c>
      <c r="D25" s="68" t="s">
        <v>92</v>
      </c>
      <c r="E25" s="180" t="str">
        <f>+VLOOKUP(D25,Rating!$A$3:$C$21,2,0)</f>
        <v>[ICRA]BBB -</v>
      </c>
      <c r="F25" s="1" t="s">
        <v>70</v>
      </c>
      <c r="G25" s="78">
        <v>60</v>
      </c>
      <c r="H25" s="78">
        <v>600</v>
      </c>
      <c r="I25" s="181">
        <f t="shared" si="2"/>
        <v>2.6143327156699984E-2</v>
      </c>
      <c r="R25" s="77"/>
    </row>
    <row r="26" spans="1:22" x14ac:dyDescent="0.25">
      <c r="A26" s="68" t="str">
        <f t="shared" si="0"/>
        <v>IL&amp;FS  Infrastructure Debt Fund Series 2BBhilangana Hydro Power Limited</v>
      </c>
      <c r="C26" s="194">
        <f t="shared" si="3"/>
        <v>11</v>
      </c>
      <c r="D26" s="68" t="s">
        <v>15</v>
      </c>
      <c r="E26" s="180" t="str">
        <f>+VLOOKUP(D26,Rating!$A$3:$C$21,2,0)</f>
        <v>CARE A</v>
      </c>
      <c r="F26" s="1" t="s">
        <v>16</v>
      </c>
      <c r="G26" s="78">
        <v>40</v>
      </c>
      <c r="H26" s="78">
        <v>400</v>
      </c>
      <c r="I26" s="181">
        <f t="shared" si="2"/>
        <v>1.7428884771133323E-2</v>
      </c>
      <c r="R26" s="77"/>
    </row>
    <row r="27" spans="1:22" x14ac:dyDescent="0.25">
      <c r="C27" s="194">
        <f t="shared" si="3"/>
        <v>12</v>
      </c>
      <c r="D27" s="101" t="s">
        <v>13</v>
      </c>
      <c r="E27" s="180" t="str">
        <f>+VLOOKUP(D27,Rating!$A$3:$C$21,2,0)</f>
        <v>ICRA BBB+</v>
      </c>
      <c r="F27" s="182" t="s">
        <v>14</v>
      </c>
      <c r="G27" s="78">
        <v>32</v>
      </c>
      <c r="H27" s="78">
        <v>320</v>
      </c>
      <c r="I27" s="181">
        <f t="shared" si="2"/>
        <v>1.3943107816906658E-2</v>
      </c>
      <c r="R27" s="77"/>
    </row>
    <row r="28" spans="1:22" x14ac:dyDescent="0.25">
      <c r="A28" s="68" t="str">
        <f t="shared" si="0"/>
        <v>IL&amp;FS  Infrastructure Debt Fund Series 2BWilliamson Magor &amp; Co. Limited</v>
      </c>
      <c r="C28" s="194">
        <f t="shared" si="3"/>
        <v>13</v>
      </c>
      <c r="D28" s="68" t="s">
        <v>55</v>
      </c>
      <c r="E28" s="180" t="str">
        <f>+VLOOKUP(D28,Rating!$A$3:$C$21,2,0)</f>
        <v>Unrated</v>
      </c>
      <c r="F28" s="1" t="s">
        <v>95</v>
      </c>
      <c r="G28" s="78">
        <v>20</v>
      </c>
      <c r="H28" s="78">
        <v>200</v>
      </c>
      <c r="I28" s="181">
        <f t="shared" si="2"/>
        <v>8.7144423855666613E-3</v>
      </c>
      <c r="R28" s="77"/>
    </row>
    <row r="29" spans="1:22" x14ac:dyDescent="0.25">
      <c r="C29" s="194">
        <f t="shared" si="3"/>
        <v>14</v>
      </c>
      <c r="D29" s="68" t="s">
        <v>65</v>
      </c>
      <c r="E29" s="180" t="str">
        <f>+VLOOKUP(D29,Rating!$A$3:$C$21,2,0)</f>
        <v>CARE BBB+</v>
      </c>
      <c r="F29" s="1" t="s">
        <v>76</v>
      </c>
      <c r="G29" s="78">
        <v>20</v>
      </c>
      <c r="H29" s="78">
        <v>200</v>
      </c>
      <c r="I29" s="181">
        <f t="shared" si="2"/>
        <v>8.7144423855666613E-3</v>
      </c>
      <c r="R29" s="77"/>
    </row>
    <row r="30" spans="1:22" x14ac:dyDescent="0.25">
      <c r="C30" s="194">
        <f t="shared" si="3"/>
        <v>15</v>
      </c>
      <c r="D30" s="68" t="s">
        <v>15</v>
      </c>
      <c r="E30" s="180" t="str">
        <f>+VLOOKUP(D30,Rating!$A$3:$C$21,2,0)</f>
        <v>CARE A</v>
      </c>
      <c r="F30" s="1" t="s">
        <v>17</v>
      </c>
      <c r="G30" s="78">
        <v>16</v>
      </c>
      <c r="H30" s="78">
        <v>160</v>
      </c>
      <c r="I30" s="181">
        <f t="shared" si="2"/>
        <v>6.9715539084533292E-3</v>
      </c>
      <c r="R30" s="77"/>
    </row>
    <row r="31" spans="1:22" x14ac:dyDescent="0.25">
      <c r="C31" s="194"/>
      <c r="D31" s="18" t="s">
        <v>25</v>
      </c>
      <c r="E31" s="18"/>
      <c r="F31" s="18"/>
      <c r="G31" s="18"/>
      <c r="H31" s="19">
        <v>17862.234963900002</v>
      </c>
      <c r="I31" s="183">
        <f>SUM(I14:I30)</f>
        <v>0.7782970873518047</v>
      </c>
      <c r="J31" s="79"/>
      <c r="S31" s="80"/>
      <c r="T31" s="78"/>
      <c r="U31" s="78"/>
      <c r="V31" s="78"/>
    </row>
    <row r="32" spans="1:22" x14ac:dyDescent="0.2">
      <c r="C32" s="194"/>
      <c r="D32" s="79"/>
      <c r="E32" s="79"/>
      <c r="F32" s="79"/>
      <c r="G32" s="79"/>
      <c r="H32" s="81"/>
      <c r="I32" s="195"/>
      <c r="J32" s="79"/>
    </row>
    <row r="33" spans="2:19" x14ac:dyDescent="0.25">
      <c r="C33" s="194"/>
      <c r="D33" s="14" t="s">
        <v>26</v>
      </c>
      <c r="H33" s="77"/>
      <c r="I33" s="181"/>
      <c r="K33" s="36" t="s">
        <v>56</v>
      </c>
      <c r="L33" s="65" t="s">
        <v>57</v>
      </c>
    </row>
    <row r="34" spans="2:19" x14ac:dyDescent="0.25">
      <c r="B34" s="68" t="str">
        <f>+$C$6&amp;D34</f>
        <v>IL&amp;FS  Infrastructure Debt Fund Series 2BCollateralised Borrowing &amp; Lending Obligation (CBLO)</v>
      </c>
      <c r="C34" s="194"/>
      <c r="D34" s="4" t="s">
        <v>27</v>
      </c>
      <c r="H34" s="77">
        <v>3384.8907725999998</v>
      </c>
      <c r="I34" s="181">
        <f>+H34/$H$44</f>
        <v>0.14748717809629461</v>
      </c>
      <c r="K34" s="68" t="s">
        <v>58</v>
      </c>
      <c r="L34" s="70">
        <v>0.22270000000000001</v>
      </c>
    </row>
    <row r="35" spans="2:19" s="71" customFormat="1" x14ac:dyDescent="0.2">
      <c r="C35" s="196"/>
      <c r="D35" s="82" t="s">
        <v>25</v>
      </c>
      <c r="E35" s="83"/>
      <c r="F35" s="83"/>
      <c r="G35" s="83"/>
      <c r="H35" s="83">
        <v>3384.8907725999998</v>
      </c>
      <c r="I35" s="197">
        <f>SUM(I34)</f>
        <v>0.14748717809629461</v>
      </c>
      <c r="J35" s="79"/>
      <c r="K35" s="71" t="s">
        <v>60</v>
      </c>
      <c r="L35" s="72">
        <v>1.61E-2</v>
      </c>
      <c r="M35" s="68"/>
    </row>
    <row r="36" spans="2:19" x14ac:dyDescent="0.2">
      <c r="C36" s="194"/>
      <c r="H36" s="77"/>
      <c r="I36" s="181"/>
    </row>
    <row r="37" spans="2:19" x14ac:dyDescent="0.2">
      <c r="B37" s="68" t="str">
        <f>+$C$6&amp;D37</f>
        <v>IL&amp;FS  Infrastructure Debt Fund Series 2BCBLO Margin</v>
      </c>
      <c r="C37" s="194"/>
      <c r="D37" s="68" t="s">
        <v>28</v>
      </c>
      <c r="G37" s="69"/>
      <c r="H37" s="77">
        <v>168.1</v>
      </c>
      <c r="I37" s="181">
        <f>+H37/$H$44</f>
        <v>7.3244888250687786E-3</v>
      </c>
    </row>
    <row r="38" spans="2:19" x14ac:dyDescent="0.2">
      <c r="C38" s="194"/>
      <c r="D38" s="82" t="s">
        <v>25</v>
      </c>
      <c r="E38" s="83"/>
      <c r="F38" s="83"/>
      <c r="G38" s="83"/>
      <c r="H38" s="83">
        <v>168.1</v>
      </c>
      <c r="I38" s="198">
        <f>SUM(I37)</f>
        <v>7.3244888250687786E-3</v>
      </c>
    </row>
    <row r="39" spans="2:19" x14ac:dyDescent="0.2">
      <c r="C39" s="194"/>
      <c r="H39" s="77"/>
      <c r="I39" s="181"/>
    </row>
    <row r="40" spans="2:19" x14ac:dyDescent="0.25">
      <c r="C40" s="194"/>
      <c r="D40" s="14" t="s">
        <v>29</v>
      </c>
      <c r="H40" s="77"/>
      <c r="I40" s="181"/>
    </row>
    <row r="41" spans="2:19" x14ac:dyDescent="0.2">
      <c r="B41" s="68" t="str">
        <f>+$C$6&amp;D41</f>
        <v>IL&amp;FS  Infrastructure Debt Fund Series 2BCash &amp; Cash Equivalents</v>
      </c>
      <c r="C41" s="194">
        <v>1</v>
      </c>
      <c r="D41" s="68" t="s">
        <v>31</v>
      </c>
      <c r="H41" s="77">
        <v>1617.4088400000001</v>
      </c>
      <c r="I41" s="181">
        <f>+H41/$H$44</f>
        <v>7.0474080750431031E-2</v>
      </c>
    </row>
    <row r="42" spans="2:19" x14ac:dyDescent="0.2">
      <c r="C42" s="194">
        <v>2</v>
      </c>
      <c r="D42" s="68" t="s">
        <v>61</v>
      </c>
      <c r="H42" s="77">
        <v>-82.227522200002568</v>
      </c>
      <c r="I42" s="181">
        <f>+H42/$H$44</f>
        <v>-3.58283502359913E-3</v>
      </c>
    </row>
    <row r="43" spans="2:19" s="71" customFormat="1" x14ac:dyDescent="0.2">
      <c r="C43" s="196"/>
      <c r="D43" s="82" t="s">
        <v>25</v>
      </c>
      <c r="E43" s="82"/>
      <c r="F43" s="82"/>
      <c r="G43" s="82"/>
      <c r="H43" s="84">
        <v>1535.1813177999975</v>
      </c>
      <c r="I43" s="197">
        <f>SUM(I41:I42)</f>
        <v>6.6891245726831902E-2</v>
      </c>
      <c r="J43" s="79"/>
      <c r="L43" s="72"/>
      <c r="M43" s="68"/>
    </row>
    <row r="44" spans="2:19" s="71" customFormat="1" x14ac:dyDescent="0.2">
      <c r="C44" s="196"/>
      <c r="D44" s="85" t="s">
        <v>32</v>
      </c>
      <c r="E44" s="85"/>
      <c r="F44" s="85"/>
      <c r="G44" s="85"/>
      <c r="H44" s="86">
        <v>22950.407054299998</v>
      </c>
      <c r="I44" s="199">
        <f>+I31+I35+I38+I43</f>
        <v>1</v>
      </c>
      <c r="J44" s="87"/>
      <c r="L44" s="72"/>
      <c r="M44" s="68"/>
      <c r="S44" s="80"/>
    </row>
    <row r="45" spans="2:19" x14ac:dyDescent="0.2">
      <c r="C45" s="194"/>
      <c r="D45" s="87"/>
      <c r="E45" s="87"/>
      <c r="F45" s="87"/>
      <c r="G45" s="87"/>
      <c r="H45" s="88"/>
      <c r="I45" s="200"/>
      <c r="J45" s="87"/>
      <c r="S45" s="80"/>
    </row>
    <row r="46" spans="2:19" x14ac:dyDescent="0.25">
      <c r="C46" s="194"/>
      <c r="D46" s="30"/>
      <c r="H46" s="89"/>
      <c r="I46" s="201"/>
    </row>
    <row r="47" spans="2:19" x14ac:dyDescent="0.2">
      <c r="C47" s="194"/>
      <c r="I47" s="201"/>
    </row>
    <row r="48" spans="2:19" x14ac:dyDescent="0.25">
      <c r="C48" s="194"/>
      <c r="D48" s="122" t="s">
        <v>227</v>
      </c>
      <c r="E48" s="101"/>
      <c r="H48" s="89"/>
      <c r="I48" s="201"/>
    </row>
    <row r="49" spans="3:9" x14ac:dyDescent="0.25">
      <c r="C49" s="194"/>
      <c r="D49" s="122" t="s">
        <v>228</v>
      </c>
      <c r="E49" s="176" t="s">
        <v>229</v>
      </c>
      <c r="H49" s="89"/>
      <c r="I49" s="201"/>
    </row>
    <row r="50" spans="3:9" x14ac:dyDescent="0.25">
      <c r="C50" s="194"/>
      <c r="D50" s="122" t="s">
        <v>255</v>
      </c>
      <c r="E50" s="101"/>
      <c r="I50" s="201"/>
    </row>
    <row r="51" spans="3:9" x14ac:dyDescent="0.25">
      <c r="C51" s="194"/>
      <c r="D51" s="124" t="s">
        <v>231</v>
      </c>
      <c r="E51" s="177">
        <v>957791.57499999995</v>
      </c>
      <c r="I51" s="201"/>
    </row>
    <row r="52" spans="3:9" x14ac:dyDescent="0.25">
      <c r="C52" s="194"/>
      <c r="D52" s="122" t="s">
        <v>256</v>
      </c>
      <c r="E52" s="101"/>
      <c r="I52" s="201"/>
    </row>
    <row r="53" spans="3:9" x14ac:dyDescent="0.25">
      <c r="C53" s="194"/>
      <c r="D53" s="124" t="s">
        <v>231</v>
      </c>
      <c r="E53" s="177">
        <v>1019452.0225</v>
      </c>
      <c r="I53" s="201"/>
    </row>
    <row r="54" spans="3:9" x14ac:dyDescent="0.25">
      <c r="C54" s="194"/>
      <c r="D54" s="126" t="s">
        <v>250</v>
      </c>
      <c r="E54" s="176" t="s">
        <v>229</v>
      </c>
      <c r="I54" s="201"/>
    </row>
    <row r="55" spans="3:9" x14ac:dyDescent="0.25">
      <c r="C55" s="194"/>
      <c r="D55" s="126" t="s">
        <v>246</v>
      </c>
      <c r="E55" s="176" t="s">
        <v>229</v>
      </c>
      <c r="I55" s="201"/>
    </row>
    <row r="56" spans="3:9" ht="31.5" x14ac:dyDescent="0.25">
      <c r="C56" s="194"/>
      <c r="D56" s="127" t="s">
        <v>251</v>
      </c>
      <c r="E56" s="176" t="s">
        <v>229</v>
      </c>
      <c r="I56" s="201"/>
    </row>
    <row r="57" spans="3:9" x14ac:dyDescent="0.25">
      <c r="C57" s="194"/>
      <c r="D57" s="126" t="s">
        <v>237</v>
      </c>
      <c r="E57" s="176" t="s">
        <v>229</v>
      </c>
      <c r="I57" s="201"/>
    </row>
    <row r="58" spans="3:9" ht="31.5" x14ac:dyDescent="0.25">
      <c r="C58" s="194"/>
      <c r="D58" s="178" t="s">
        <v>252</v>
      </c>
      <c r="E58" s="176" t="s">
        <v>253</v>
      </c>
      <c r="I58" s="201"/>
    </row>
    <row r="59" spans="3:9" x14ac:dyDescent="0.25">
      <c r="C59" s="194"/>
      <c r="D59" s="122" t="s">
        <v>239</v>
      </c>
      <c r="E59" s="176" t="s">
        <v>253</v>
      </c>
      <c r="I59" s="201"/>
    </row>
    <row r="60" spans="3:9" x14ac:dyDescent="0.25">
      <c r="C60" s="194"/>
      <c r="D60" s="133" t="s">
        <v>244</v>
      </c>
      <c r="E60" s="101"/>
      <c r="I60" s="201"/>
    </row>
    <row r="61" spans="3:9" x14ac:dyDescent="0.25">
      <c r="C61" s="194"/>
      <c r="D61" s="101" t="s">
        <v>254</v>
      </c>
      <c r="E61" s="101"/>
      <c r="I61" s="201"/>
    </row>
    <row r="62" spans="3:9" x14ac:dyDescent="0.2">
      <c r="C62" s="194"/>
      <c r="D62" s="189"/>
      <c r="E62" s="189"/>
      <c r="I62" s="201"/>
    </row>
    <row r="63" spans="3:9" x14ac:dyDescent="0.25">
      <c r="C63" s="194"/>
      <c r="D63" s="30" t="s">
        <v>33</v>
      </c>
      <c r="E63" s="189"/>
      <c r="I63" s="201"/>
    </row>
    <row r="64" spans="3:9" x14ac:dyDescent="0.2">
      <c r="C64" s="194"/>
      <c r="I64" s="201"/>
    </row>
    <row r="65" spans="3:9" ht="16.5" thickBot="1" x14ac:dyDescent="0.25">
      <c r="C65" s="202"/>
      <c r="D65" s="203"/>
      <c r="E65" s="203"/>
      <c r="F65" s="203"/>
      <c r="G65" s="203"/>
      <c r="H65" s="203"/>
      <c r="I65" s="204"/>
    </row>
  </sheetData>
  <sortState ref="D18:I30">
    <sortCondition descending="1" ref="I18:I30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view="pageBreakPreview" topLeftCell="C43" zoomScale="87" zoomScaleNormal="85" zoomScaleSheetLayoutView="87" workbookViewId="0">
      <selection activeCell="C65" sqref="C65"/>
    </sheetView>
  </sheetViews>
  <sheetFormatPr defaultRowHeight="15.75" x14ac:dyDescent="0.2"/>
  <cols>
    <col min="1" max="2" width="8.140625" style="71" hidden="1" customWidth="1"/>
    <col min="3" max="3" width="7.5703125" style="71" customWidth="1"/>
    <col min="4" max="4" width="58.7109375" style="71" customWidth="1"/>
    <col min="5" max="5" width="16.42578125" style="71" customWidth="1"/>
    <col min="6" max="6" width="18.42578125" style="71" customWidth="1"/>
    <col min="7" max="7" width="10.85546875" style="71" customWidth="1"/>
    <col min="8" max="8" width="16.85546875" style="71" customWidth="1"/>
    <col min="9" max="9" width="14.7109375" style="71" customWidth="1"/>
    <col min="10" max="10" width="14.5703125" style="68" customWidth="1"/>
    <col min="11" max="11" width="21" style="71" hidden="1" customWidth="1"/>
    <col min="12" max="12" width="9.140625" style="72" hidden="1" customWidth="1"/>
    <col min="13" max="13" width="15.140625" style="68" customWidth="1"/>
    <col min="14" max="15" width="9.140625" style="71"/>
    <col min="16" max="17" width="9.28515625" style="71" bestFit="1" customWidth="1"/>
    <col min="18" max="16384" width="9.140625" style="71"/>
  </cols>
  <sheetData>
    <row r="1" spans="1:13" x14ac:dyDescent="0.2">
      <c r="G1" s="90"/>
    </row>
    <row r="2" spans="1:13" x14ac:dyDescent="0.2">
      <c r="G2" s="90"/>
    </row>
    <row r="3" spans="1:13" x14ac:dyDescent="0.2">
      <c r="G3" s="90"/>
    </row>
    <row r="4" spans="1:13" ht="16.5" thickBot="1" x14ac:dyDescent="0.25">
      <c r="G4" s="90"/>
    </row>
    <row r="5" spans="1:13" x14ac:dyDescent="0.2">
      <c r="C5" s="206" t="s">
        <v>226</v>
      </c>
      <c r="D5" s="207"/>
      <c r="E5" s="207"/>
      <c r="F5" s="207"/>
      <c r="G5" s="208"/>
      <c r="H5" s="207"/>
      <c r="I5" s="209"/>
    </row>
    <row r="6" spans="1:13" ht="15.75" customHeight="1" x14ac:dyDescent="0.2">
      <c r="C6" s="251" t="s">
        <v>77</v>
      </c>
      <c r="D6" s="252"/>
      <c r="E6" s="252"/>
      <c r="F6" s="252"/>
      <c r="G6" s="252"/>
      <c r="H6" s="252"/>
      <c r="I6" s="253"/>
    </row>
    <row r="7" spans="1:13" ht="15.75" customHeight="1" x14ac:dyDescent="0.2">
      <c r="C7" s="234" t="str">
        <f>+'2B'!C7:I7</f>
        <v>Half Yearly Portfolio statement as on March 31, 2019</v>
      </c>
      <c r="D7" s="235"/>
      <c r="E7" s="235"/>
      <c r="F7" s="235"/>
      <c r="G7" s="235"/>
      <c r="H7" s="235"/>
      <c r="I7" s="236"/>
    </row>
    <row r="8" spans="1:13" x14ac:dyDescent="0.2">
      <c r="C8" s="248" t="str">
        <f>+'2B'!C8:I8</f>
        <v>(Pursuant to Regulation 59A of the SEBI (Mutual Funds) Regulations 1996)</v>
      </c>
      <c r="D8" s="249"/>
      <c r="E8" s="249"/>
      <c r="F8" s="249"/>
      <c r="G8" s="249"/>
      <c r="H8" s="249"/>
      <c r="I8" s="250"/>
      <c r="K8" s="49"/>
      <c r="L8" s="91"/>
    </row>
    <row r="9" spans="1:13" x14ac:dyDescent="0.2">
      <c r="C9" s="190"/>
      <c r="D9" s="121"/>
      <c r="E9" s="121"/>
      <c r="F9" s="121"/>
      <c r="G9" s="121"/>
      <c r="H9" s="121"/>
      <c r="I9" s="191"/>
      <c r="K9" s="49"/>
      <c r="L9" s="91"/>
    </row>
    <row r="10" spans="1:13" ht="15.75" customHeight="1" x14ac:dyDescent="0.2">
      <c r="C10" s="240" t="s">
        <v>1</v>
      </c>
      <c r="D10" s="246" t="s">
        <v>2</v>
      </c>
      <c r="E10" s="246" t="s">
        <v>3</v>
      </c>
      <c r="F10" s="120" t="s">
        <v>4</v>
      </c>
      <c r="G10" s="246" t="s">
        <v>5</v>
      </c>
      <c r="H10" s="61" t="s">
        <v>6</v>
      </c>
      <c r="I10" s="247" t="s">
        <v>7</v>
      </c>
      <c r="J10" s="62"/>
      <c r="K10" s="73"/>
      <c r="M10" s="62"/>
    </row>
    <row r="11" spans="1:13" x14ac:dyDescent="0.2">
      <c r="C11" s="240"/>
      <c r="D11" s="246"/>
      <c r="E11" s="246"/>
      <c r="F11" s="120"/>
      <c r="G11" s="246"/>
      <c r="H11" s="61" t="s">
        <v>8</v>
      </c>
      <c r="I11" s="247"/>
      <c r="K11" s="73"/>
    </row>
    <row r="12" spans="1:13" s="68" customFormat="1" x14ac:dyDescent="0.2">
      <c r="C12" s="192"/>
      <c r="D12" s="75"/>
      <c r="E12" s="75"/>
      <c r="F12" s="75"/>
      <c r="G12" s="75"/>
      <c r="H12" s="76"/>
      <c r="I12" s="193"/>
      <c r="K12" s="74"/>
      <c r="L12" s="70"/>
    </row>
    <row r="13" spans="1:13" s="68" customFormat="1" x14ac:dyDescent="0.25">
      <c r="C13" s="196"/>
      <c r="D13" s="14" t="s">
        <v>9</v>
      </c>
      <c r="E13" s="71"/>
      <c r="F13" s="71"/>
      <c r="G13" s="71"/>
      <c r="H13" s="92"/>
      <c r="I13" s="210"/>
      <c r="K13" s="71"/>
      <c r="L13" s="72"/>
    </row>
    <row r="14" spans="1:13" s="68" customFormat="1" x14ac:dyDescent="0.25">
      <c r="A14" s="68" t="str">
        <f>+$C$6&amp;D14</f>
        <v>IL&amp;FS  Infrastructure Debt Fund Series 2CIL&amp;FS Solar Power Limited</v>
      </c>
      <c r="C14" s="194">
        <v>1</v>
      </c>
      <c r="D14" s="68" t="s">
        <v>221</v>
      </c>
      <c r="E14" s="1" t="str">
        <f>+VLOOKUP(D14,Rating!$A$3:$B$21,2,0)</f>
        <v>ICRA BB+ (SO)</v>
      </c>
      <c r="F14" s="68" t="s">
        <v>36</v>
      </c>
      <c r="G14" s="78">
        <v>472</v>
      </c>
      <c r="H14" s="77">
        <v>5436.0442800000001</v>
      </c>
      <c r="I14" s="181">
        <f t="shared" ref="I14:I15" si="0">+H14/$H$40</f>
        <v>0.30222194032100547</v>
      </c>
      <c r="L14" s="70"/>
    </row>
    <row r="15" spans="1:13" s="68" customFormat="1" x14ac:dyDescent="0.25">
      <c r="A15" s="68" t="str">
        <f t="shared" ref="A15:A21" si="1">+$C$6&amp;D15</f>
        <v>IL&amp;FS  Infrastructure Debt Fund Series 2CIL&amp;FS Wind Energy Limited</v>
      </c>
      <c r="C15" s="194">
        <v>2</v>
      </c>
      <c r="D15" s="68" t="s">
        <v>219</v>
      </c>
      <c r="E15" s="1" t="str">
        <f>+VLOOKUP(D15,Rating!$A$3:$B$21,2,0)</f>
        <v>ICRA C-</v>
      </c>
      <c r="F15" s="68" t="s">
        <v>64</v>
      </c>
      <c r="G15" s="78">
        <v>5</v>
      </c>
      <c r="H15" s="77">
        <v>67.247169999999997</v>
      </c>
      <c r="I15" s="181">
        <f t="shared" si="0"/>
        <v>3.7386689937883482E-3</v>
      </c>
      <c r="L15" s="70"/>
      <c r="M15" s="77"/>
    </row>
    <row r="16" spans="1:13" s="68" customFormat="1" x14ac:dyDescent="0.2">
      <c r="A16" s="68" t="str">
        <f t="shared" si="1"/>
        <v>IL&amp;FS  Infrastructure Debt Fund Series 2C</v>
      </c>
      <c r="C16" s="194"/>
      <c r="G16" s="78"/>
      <c r="H16" s="77"/>
      <c r="I16" s="181"/>
      <c r="L16" s="70"/>
    </row>
    <row r="17" spans="1:18" s="68" customFormat="1" x14ac:dyDescent="0.25">
      <c r="A17" s="68" t="str">
        <f t="shared" si="1"/>
        <v>IL&amp;FS  Infrastructure Debt Fund Series 2CDebt Instrument-Privately Placed-Unlisted</v>
      </c>
      <c r="C17" s="194"/>
      <c r="D17" s="14" t="s">
        <v>12</v>
      </c>
      <c r="G17" s="78"/>
      <c r="H17" s="77"/>
      <c r="I17" s="181"/>
      <c r="L17" s="70"/>
    </row>
    <row r="18" spans="1:18" s="68" customFormat="1" x14ac:dyDescent="0.25">
      <c r="C18" s="194">
        <v>3</v>
      </c>
      <c r="D18" s="68" t="s">
        <v>20</v>
      </c>
      <c r="E18" s="1" t="str">
        <f>+VLOOKUP(D18,Rating!$A$3:$B$21,2,0)</f>
        <v>Unrated</v>
      </c>
      <c r="F18" s="68" t="s">
        <v>21</v>
      </c>
      <c r="G18" s="78">
        <v>395000</v>
      </c>
      <c r="H18" s="77">
        <v>3950</v>
      </c>
      <c r="I18" s="181">
        <f t="shared" ref="I18:I26" si="2">+H18/$H$40</f>
        <v>0.21960392571856893</v>
      </c>
      <c r="L18" s="70"/>
    </row>
    <row r="19" spans="1:18" s="68" customFormat="1" x14ac:dyDescent="0.25">
      <c r="A19" s="68" t="str">
        <f t="shared" si="1"/>
        <v>IL&amp;FS  Infrastructure Debt Fund Series 2CAMRI Hospital Limited</v>
      </c>
      <c r="C19" s="194">
        <f>+C18+1</f>
        <v>4</v>
      </c>
      <c r="D19" s="68" t="s">
        <v>224</v>
      </c>
      <c r="E19" s="1" t="str">
        <f>+VLOOKUP(D19,Rating!$A$3:$B$21,2,0)</f>
        <v>CARE A- (SO)</v>
      </c>
      <c r="F19" s="68" t="s">
        <v>78</v>
      </c>
      <c r="G19" s="78">
        <v>365</v>
      </c>
      <c r="H19" s="77">
        <v>3647.7249999999999</v>
      </c>
      <c r="I19" s="181">
        <f t="shared" si="2"/>
        <v>0.20279866580804223</v>
      </c>
      <c r="L19" s="70"/>
    </row>
    <row r="20" spans="1:18" s="68" customFormat="1" x14ac:dyDescent="0.25">
      <c r="A20" s="68" t="str">
        <f t="shared" si="1"/>
        <v>IL&amp;FS  Infrastructure Debt Fund Series 2CKanchanjunga Power Company Private Limited</v>
      </c>
      <c r="C20" s="194">
        <f t="shared" ref="C20:C26" si="3">+C19+1</f>
        <v>5</v>
      </c>
      <c r="D20" s="68" t="s">
        <v>65</v>
      </c>
      <c r="E20" s="1" t="str">
        <f>+VLOOKUP(D20,Rating!$A$3:$B$21,2,0)</f>
        <v>CARE BBB+</v>
      </c>
      <c r="F20" s="1" t="s">
        <v>79</v>
      </c>
      <c r="G20" s="78">
        <v>280</v>
      </c>
      <c r="H20" s="77">
        <v>2800</v>
      </c>
      <c r="I20" s="181">
        <f t="shared" si="2"/>
        <v>0.15566860557265644</v>
      </c>
      <c r="L20" s="70"/>
    </row>
    <row r="21" spans="1:18" s="68" customFormat="1" x14ac:dyDescent="0.25">
      <c r="A21" s="68" t="str">
        <f t="shared" si="1"/>
        <v>IL&amp;FS  Infrastructure Debt Fund Series 2CBabcock Borsing Limited</v>
      </c>
      <c r="C21" s="194">
        <f t="shared" si="3"/>
        <v>6</v>
      </c>
      <c r="D21" s="68" t="s">
        <v>90</v>
      </c>
      <c r="E21" s="1" t="str">
        <f>+VLOOKUP(D21,Rating!$A$3:$B$21,2,0)</f>
        <v>Unrated</v>
      </c>
      <c r="F21" s="68" t="s">
        <v>42</v>
      </c>
      <c r="G21" s="78">
        <v>80</v>
      </c>
      <c r="H21" s="77">
        <v>862.78772000000004</v>
      </c>
      <c r="I21" s="181">
        <f t="shared" si="2"/>
        <v>4.7967486170575557E-2</v>
      </c>
      <c r="L21" s="70"/>
    </row>
    <row r="22" spans="1:18" s="68" customFormat="1" x14ac:dyDescent="0.25">
      <c r="A22" s="68" t="str">
        <f>+$C$6&amp;D22</f>
        <v>IL&amp;FS  Infrastructure Debt Fund Series 2CBhilangana Hydro Power Limited</v>
      </c>
      <c r="C22" s="194">
        <f t="shared" si="3"/>
        <v>7</v>
      </c>
      <c r="D22" s="68" t="s">
        <v>15</v>
      </c>
      <c r="E22" s="1" t="str">
        <f>+VLOOKUP(D22,Rating!$A$3:$B$21,2,0)</f>
        <v>CARE A</v>
      </c>
      <c r="F22" s="68" t="s">
        <v>18</v>
      </c>
      <c r="G22" s="78">
        <v>81</v>
      </c>
      <c r="H22" s="77">
        <v>810</v>
      </c>
      <c r="I22" s="181">
        <f t="shared" si="2"/>
        <v>4.5032703754947043E-2</v>
      </c>
      <c r="L22" s="70"/>
    </row>
    <row r="23" spans="1:18" s="68" customFormat="1" x14ac:dyDescent="0.25">
      <c r="A23" s="68" t="str">
        <f>+$C$6&amp;D23</f>
        <v>IL&amp;FS  Infrastructure Debt Fund Series 2CWilliamson Magor &amp; Co. Limited</v>
      </c>
      <c r="C23" s="194">
        <f t="shared" si="3"/>
        <v>8</v>
      </c>
      <c r="D23" s="68" t="s">
        <v>55</v>
      </c>
      <c r="E23" s="1" t="str">
        <f>+VLOOKUP(D23,Rating!$A$3:$B$21,2,0)</f>
        <v>Unrated</v>
      </c>
      <c r="F23" s="68" t="s">
        <v>95</v>
      </c>
      <c r="G23" s="78">
        <v>10</v>
      </c>
      <c r="H23" s="77">
        <v>100</v>
      </c>
      <c r="I23" s="181">
        <f t="shared" si="2"/>
        <v>5.5595930561663015E-3</v>
      </c>
      <c r="L23" s="70"/>
    </row>
    <row r="24" spans="1:18" s="68" customFormat="1" x14ac:dyDescent="0.25">
      <c r="C24" s="194">
        <f t="shared" si="3"/>
        <v>9</v>
      </c>
      <c r="D24" s="101" t="s">
        <v>13</v>
      </c>
      <c r="E24" s="1" t="str">
        <f>+VLOOKUP(D24,Rating!$A$3:$B$21,2,0)</f>
        <v>ICRA BBB+</v>
      </c>
      <c r="F24" s="182" t="s">
        <v>14</v>
      </c>
      <c r="G24" s="78">
        <v>10</v>
      </c>
      <c r="H24" s="77">
        <v>100</v>
      </c>
      <c r="I24" s="181">
        <f t="shared" si="2"/>
        <v>5.5595930561663015E-3</v>
      </c>
      <c r="L24" s="70"/>
    </row>
    <row r="25" spans="1:18" s="68" customFormat="1" x14ac:dyDescent="0.25">
      <c r="A25" s="68" t="str">
        <f>+$C$6&amp;D25</f>
        <v>IL&amp;FS  Infrastructure Debt Fund Series 2CBhilangana Hydro Power Limited</v>
      </c>
      <c r="C25" s="194">
        <f t="shared" si="3"/>
        <v>10</v>
      </c>
      <c r="D25" s="68" t="s">
        <v>15</v>
      </c>
      <c r="E25" s="1" t="str">
        <f>+VLOOKUP(D25,Rating!$A$3:$B$21,2,0)</f>
        <v>CARE A</v>
      </c>
      <c r="F25" s="68" t="s">
        <v>17</v>
      </c>
      <c r="G25" s="78">
        <v>8</v>
      </c>
      <c r="H25" s="77">
        <v>80</v>
      </c>
      <c r="I25" s="181">
        <f t="shared" si="2"/>
        <v>4.4476744449330414E-3</v>
      </c>
      <c r="L25" s="70"/>
    </row>
    <row r="26" spans="1:18" s="68" customFormat="1" x14ac:dyDescent="0.25">
      <c r="C26" s="194">
        <f t="shared" si="3"/>
        <v>11</v>
      </c>
      <c r="D26" s="68" t="s">
        <v>23</v>
      </c>
      <c r="E26" s="1" t="str">
        <f>+VLOOKUP(D26,Rating!$A$3:$B$21,2,0)</f>
        <v>CRISIL (AA-)</v>
      </c>
      <c r="F26" s="68" t="s">
        <v>96</v>
      </c>
      <c r="G26" s="78">
        <v>1</v>
      </c>
      <c r="H26" s="77">
        <v>26.451250299999998</v>
      </c>
      <c r="I26" s="181">
        <f t="shared" si="2"/>
        <v>1.4705818749479679E-3</v>
      </c>
      <c r="L26" s="70"/>
    </row>
    <row r="27" spans="1:18" s="68" customFormat="1" x14ac:dyDescent="0.2">
      <c r="C27" s="196"/>
      <c r="D27" s="82" t="s">
        <v>25</v>
      </c>
      <c r="E27" s="82"/>
      <c r="F27" s="82"/>
      <c r="G27" s="82"/>
      <c r="H27" s="84">
        <v>17880.2554203</v>
      </c>
      <c r="I27" s="211">
        <f>SUM(I14:I26)</f>
        <v>0.99406943877179743</v>
      </c>
      <c r="J27" s="79"/>
      <c r="K27" s="71"/>
      <c r="L27" s="72"/>
      <c r="N27" s="80"/>
      <c r="P27" s="78"/>
      <c r="Q27" s="78"/>
      <c r="R27" s="78"/>
    </row>
    <row r="28" spans="1:18" s="68" customFormat="1" x14ac:dyDescent="0.2">
      <c r="C28" s="194"/>
      <c r="D28" s="79"/>
      <c r="E28" s="79"/>
      <c r="F28" s="79"/>
      <c r="G28" s="79"/>
      <c r="H28" s="81"/>
      <c r="I28" s="195"/>
      <c r="J28" s="79"/>
      <c r="L28" s="70"/>
    </row>
    <row r="29" spans="1:18" x14ac:dyDescent="0.25">
      <c r="C29" s="196"/>
      <c r="D29" s="14" t="s">
        <v>26</v>
      </c>
      <c r="H29" s="92"/>
      <c r="I29" s="210"/>
      <c r="K29" s="49" t="s">
        <v>56</v>
      </c>
      <c r="L29" s="91" t="s">
        <v>57</v>
      </c>
    </row>
    <row r="30" spans="1:18" x14ac:dyDescent="0.25">
      <c r="B30" s="71" t="str">
        <f>+$C$6&amp;D30</f>
        <v xml:space="preserve">IL&amp;FS  Infrastructure Debt Fund Series 2CCollateralised Borrowing &amp; Lending Obligation </v>
      </c>
      <c r="C30" s="196"/>
      <c r="D30" s="4" t="s">
        <v>80</v>
      </c>
      <c r="H30" s="92">
        <v>0</v>
      </c>
      <c r="I30" s="181">
        <f>+H30/$H$40</f>
        <v>0</v>
      </c>
      <c r="K30" s="71" t="s">
        <v>58</v>
      </c>
      <c r="L30" s="72">
        <v>0.40260000000000001</v>
      </c>
    </row>
    <row r="31" spans="1:18" x14ac:dyDescent="0.2">
      <c r="C31" s="196"/>
      <c r="D31" s="82" t="s">
        <v>25</v>
      </c>
      <c r="E31" s="82"/>
      <c r="F31" s="82"/>
      <c r="G31" s="82"/>
      <c r="H31" s="84">
        <v>0</v>
      </c>
      <c r="I31" s="197">
        <f>SUM(I30)</f>
        <v>0</v>
      </c>
      <c r="J31" s="79"/>
    </row>
    <row r="32" spans="1:18" s="68" customFormat="1" x14ac:dyDescent="0.2">
      <c r="C32" s="196"/>
      <c r="D32" s="71"/>
      <c r="E32" s="71"/>
      <c r="F32" s="71"/>
      <c r="G32" s="71"/>
      <c r="H32" s="92"/>
      <c r="I32" s="210"/>
      <c r="K32" s="71"/>
      <c r="L32" s="72"/>
    </row>
    <row r="33" spans="2:14" s="68" customFormat="1" x14ac:dyDescent="0.2">
      <c r="B33" s="71" t="str">
        <f>+$C$6&amp;D33</f>
        <v>IL&amp;FS  Infrastructure Debt Fund Series 2CCBLO Margin</v>
      </c>
      <c r="C33" s="194"/>
      <c r="D33" s="93" t="s">
        <v>28</v>
      </c>
      <c r="G33" s="69"/>
      <c r="H33" s="92">
        <v>29.9</v>
      </c>
      <c r="I33" s="181">
        <f>+H33/$H$40</f>
        <v>1.6623183237937241E-3</v>
      </c>
      <c r="L33" s="70"/>
    </row>
    <row r="34" spans="2:14" s="68" customFormat="1" x14ac:dyDescent="0.2">
      <c r="C34" s="196"/>
      <c r="D34" s="82" t="s">
        <v>25</v>
      </c>
      <c r="E34" s="82"/>
      <c r="F34" s="82"/>
      <c r="G34" s="94"/>
      <c r="H34" s="84">
        <v>29.9</v>
      </c>
      <c r="I34" s="211">
        <f>SUM(I33)</f>
        <v>1.6623183237937241E-3</v>
      </c>
      <c r="K34" s="71"/>
      <c r="L34" s="72"/>
    </row>
    <row r="35" spans="2:14" s="68" customFormat="1" x14ac:dyDescent="0.2">
      <c r="C35" s="196"/>
      <c r="D35" s="71"/>
      <c r="E35" s="71"/>
      <c r="F35" s="71"/>
      <c r="G35" s="71"/>
      <c r="H35" s="92"/>
      <c r="I35" s="210"/>
      <c r="K35" s="71"/>
      <c r="L35" s="72"/>
    </row>
    <row r="36" spans="2:14" s="68" customFormat="1" x14ac:dyDescent="0.25">
      <c r="C36" s="196"/>
      <c r="D36" s="14" t="s">
        <v>29</v>
      </c>
      <c r="E36" s="71"/>
      <c r="F36" s="71"/>
      <c r="G36" s="71"/>
      <c r="H36" s="92"/>
      <c r="I36" s="210"/>
      <c r="K36" s="71"/>
      <c r="L36" s="72"/>
    </row>
    <row r="37" spans="2:14" s="68" customFormat="1" x14ac:dyDescent="0.2">
      <c r="B37" s="71" t="str">
        <f>+$C$6&amp;D37</f>
        <v>IL&amp;FS  Infrastructure Debt Fund Series 2CCash &amp; Cash Equivalents</v>
      </c>
      <c r="C37" s="194">
        <v>1</v>
      </c>
      <c r="D37" s="68" t="s">
        <v>31</v>
      </c>
      <c r="H37" s="92">
        <v>140.92853439999999</v>
      </c>
      <c r="I37" s="181">
        <f>+H37/$H$40</f>
        <v>7.8350530126593369E-3</v>
      </c>
      <c r="L37" s="70"/>
    </row>
    <row r="38" spans="2:14" x14ac:dyDescent="0.25">
      <c r="C38" s="196">
        <v>2</v>
      </c>
      <c r="D38" s="71" t="s">
        <v>61</v>
      </c>
      <c r="H38" s="13">
        <v>-64.155956600003265</v>
      </c>
      <c r="I38" s="181">
        <f>+H38/$H$40</f>
        <v>-3.5668101082508476E-3</v>
      </c>
    </row>
    <row r="39" spans="2:14" x14ac:dyDescent="0.2">
      <c r="C39" s="196"/>
      <c r="D39" s="82" t="s">
        <v>25</v>
      </c>
      <c r="E39" s="82"/>
      <c r="F39" s="82"/>
      <c r="G39" s="82"/>
      <c r="H39" s="84">
        <v>76.772577799996725</v>
      </c>
      <c r="I39" s="211">
        <f>SUM(I37:I38)</f>
        <v>4.2682429044084893E-3</v>
      </c>
      <c r="J39" s="79"/>
    </row>
    <row r="40" spans="2:14" x14ac:dyDescent="0.2">
      <c r="C40" s="196"/>
      <c r="D40" s="85" t="s">
        <v>32</v>
      </c>
      <c r="E40" s="85"/>
      <c r="F40" s="85"/>
      <c r="G40" s="85"/>
      <c r="H40" s="86">
        <v>17986.9279981</v>
      </c>
      <c r="I40" s="199">
        <f>+I27+I31+I34+I39</f>
        <v>0.99999999999999967</v>
      </c>
      <c r="J40" s="87"/>
      <c r="N40" s="80"/>
    </row>
    <row r="41" spans="2:14" s="68" customFormat="1" x14ac:dyDescent="0.2">
      <c r="C41" s="194"/>
      <c r="D41" s="87"/>
      <c r="E41" s="87"/>
      <c r="F41" s="87"/>
      <c r="G41" s="87"/>
      <c r="H41" s="88"/>
      <c r="I41" s="200"/>
      <c r="J41" s="87"/>
      <c r="L41" s="70"/>
      <c r="N41" s="80"/>
    </row>
    <row r="42" spans="2:14" x14ac:dyDescent="0.25">
      <c r="C42" s="196"/>
      <c r="D42" s="30"/>
      <c r="H42" s="95"/>
      <c r="I42" s="212"/>
    </row>
    <row r="43" spans="2:14" x14ac:dyDescent="0.25">
      <c r="C43" s="196"/>
      <c r="D43" s="122" t="s">
        <v>227</v>
      </c>
      <c r="E43" s="101"/>
      <c r="I43" s="212"/>
    </row>
    <row r="44" spans="2:14" x14ac:dyDescent="0.25">
      <c r="C44" s="196"/>
      <c r="D44" s="122" t="s">
        <v>228</v>
      </c>
      <c r="E44" s="176" t="s">
        <v>229</v>
      </c>
      <c r="H44" s="95"/>
      <c r="I44" s="212"/>
    </row>
    <row r="45" spans="2:14" x14ac:dyDescent="0.25">
      <c r="C45" s="196"/>
      <c r="D45" s="122" t="s">
        <v>255</v>
      </c>
      <c r="E45" s="101"/>
      <c r="H45" s="95"/>
      <c r="I45" s="212"/>
    </row>
    <row r="46" spans="2:14" x14ac:dyDescent="0.25">
      <c r="C46" s="196"/>
      <c r="D46" s="124" t="s">
        <v>231</v>
      </c>
      <c r="E46" s="177">
        <v>941648.36109999998</v>
      </c>
      <c r="I46" s="212"/>
    </row>
    <row r="47" spans="2:14" x14ac:dyDescent="0.25">
      <c r="C47" s="196"/>
      <c r="D47" s="122" t="s">
        <v>256</v>
      </c>
      <c r="E47" s="101"/>
      <c r="I47" s="212"/>
    </row>
    <row r="48" spans="2:14" x14ac:dyDescent="0.25">
      <c r="C48" s="196"/>
      <c r="D48" s="124" t="s">
        <v>231</v>
      </c>
      <c r="E48" s="177">
        <v>991810.00029999996</v>
      </c>
      <c r="I48" s="212"/>
    </row>
    <row r="49" spans="3:9" x14ac:dyDescent="0.25">
      <c r="C49" s="196"/>
      <c r="D49" s="126" t="s">
        <v>250</v>
      </c>
      <c r="E49" s="176" t="s">
        <v>229</v>
      </c>
      <c r="I49" s="212"/>
    </row>
    <row r="50" spans="3:9" ht="31.5" x14ac:dyDescent="0.25">
      <c r="C50" s="196"/>
      <c r="D50" s="127" t="s">
        <v>257</v>
      </c>
      <c r="E50" s="176" t="s">
        <v>229</v>
      </c>
      <c r="I50" s="212"/>
    </row>
    <row r="51" spans="3:9" ht="31.5" x14ac:dyDescent="0.25">
      <c r="C51" s="196"/>
      <c r="D51" s="127" t="s">
        <v>251</v>
      </c>
      <c r="E51" s="176" t="s">
        <v>229</v>
      </c>
      <c r="I51" s="212"/>
    </row>
    <row r="52" spans="3:9" x14ac:dyDescent="0.25">
      <c r="C52" s="196"/>
      <c r="D52" s="126" t="s">
        <v>237</v>
      </c>
      <c r="E52" s="176" t="s">
        <v>229</v>
      </c>
      <c r="I52" s="212"/>
    </row>
    <row r="53" spans="3:9" ht="31.5" x14ac:dyDescent="0.25">
      <c r="C53" s="196"/>
      <c r="D53" s="178" t="s">
        <v>252</v>
      </c>
      <c r="E53" s="176" t="s">
        <v>253</v>
      </c>
      <c r="I53" s="212"/>
    </row>
    <row r="54" spans="3:9" x14ac:dyDescent="0.25">
      <c r="C54" s="196"/>
      <c r="D54" s="122" t="s">
        <v>239</v>
      </c>
      <c r="E54" s="176" t="s">
        <v>253</v>
      </c>
      <c r="I54" s="212"/>
    </row>
    <row r="55" spans="3:9" x14ac:dyDescent="0.25">
      <c r="C55" s="196"/>
      <c r="D55" s="133" t="s">
        <v>244</v>
      </c>
      <c r="E55" s="101"/>
      <c r="I55" s="212"/>
    </row>
    <row r="56" spans="3:9" x14ac:dyDescent="0.25">
      <c r="C56" s="196"/>
      <c r="D56" s="101" t="s">
        <v>254</v>
      </c>
      <c r="E56" s="101"/>
      <c r="I56" s="212"/>
    </row>
    <row r="57" spans="3:9" x14ac:dyDescent="0.2">
      <c r="C57" s="196"/>
      <c r="D57" s="205"/>
      <c r="E57" s="205"/>
      <c r="I57" s="212"/>
    </row>
    <row r="58" spans="3:9" x14ac:dyDescent="0.25">
      <c r="C58" s="196"/>
      <c r="D58" s="30" t="s">
        <v>33</v>
      </c>
      <c r="E58" s="205"/>
      <c r="I58" s="212"/>
    </row>
    <row r="59" spans="3:9" x14ac:dyDescent="0.2">
      <c r="C59" s="196"/>
      <c r="I59" s="212"/>
    </row>
    <row r="60" spans="3:9" x14ac:dyDescent="0.2">
      <c r="C60" s="196"/>
      <c r="I60" s="212"/>
    </row>
    <row r="61" spans="3:9" ht="16.5" thickBot="1" x14ac:dyDescent="0.25">
      <c r="C61" s="213"/>
      <c r="D61" s="214"/>
      <c r="E61" s="214"/>
      <c r="F61" s="214"/>
      <c r="G61" s="214"/>
      <c r="H61" s="214"/>
      <c r="I61" s="215"/>
    </row>
  </sheetData>
  <sortState ref="D18:I26">
    <sortCondition descending="1" ref="I18:I26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73"/>
  <sheetViews>
    <sheetView view="pageBreakPreview" topLeftCell="C43" zoomScale="87" zoomScaleNormal="85" zoomScaleSheetLayoutView="87" workbookViewId="0">
      <selection activeCell="D51" sqref="D51"/>
    </sheetView>
  </sheetViews>
  <sheetFormatPr defaultRowHeight="15.75" x14ac:dyDescent="0.25"/>
  <cols>
    <col min="1" max="2" width="15" style="1" hidden="1" customWidth="1"/>
    <col min="3" max="3" width="7.5703125" style="1" customWidth="1"/>
    <col min="4" max="4" width="58.7109375" style="1" customWidth="1"/>
    <col min="5" max="5" width="19.140625" style="1" customWidth="1"/>
    <col min="6" max="6" width="17.85546875" style="1" customWidth="1"/>
    <col min="7" max="7" width="18.42578125" style="57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58" hidden="1" customWidth="1"/>
    <col min="13" max="13" width="15.7109375" style="1" customWidth="1"/>
    <col min="14" max="14" width="9.140625" style="1"/>
    <col min="15" max="15" width="11" style="1" bestFit="1" customWidth="1"/>
    <col min="16" max="16384" width="9.140625" style="1"/>
  </cols>
  <sheetData>
    <row r="5" spans="1:13" x14ac:dyDescent="0.25">
      <c r="C5" s="1" t="s">
        <v>226</v>
      </c>
    </row>
    <row r="6" spans="1:13" ht="16.5" thickBot="1" x14ac:dyDescent="0.3"/>
    <row r="7" spans="1:13" s="4" customFormat="1" ht="15.75" customHeight="1" x14ac:dyDescent="0.25">
      <c r="C7" s="231" t="s">
        <v>81</v>
      </c>
      <c r="D7" s="232"/>
      <c r="E7" s="232"/>
      <c r="F7" s="232"/>
      <c r="G7" s="232"/>
      <c r="H7" s="232"/>
      <c r="I7" s="233"/>
      <c r="J7" s="1"/>
      <c r="L7" s="59"/>
      <c r="M7" s="1"/>
    </row>
    <row r="8" spans="1:13" s="4" customFormat="1" ht="15.75" customHeight="1" x14ac:dyDescent="0.25">
      <c r="C8" s="234" t="str">
        <f>+'2C'!C7:I7</f>
        <v>Half Yearly Portfolio statement as on March 31, 2019</v>
      </c>
      <c r="D8" s="235"/>
      <c r="E8" s="235"/>
      <c r="F8" s="235"/>
      <c r="G8" s="235"/>
      <c r="H8" s="235"/>
      <c r="I8" s="236"/>
      <c r="J8" s="1"/>
      <c r="L8" s="59"/>
      <c r="M8" s="1"/>
    </row>
    <row r="9" spans="1:13" x14ac:dyDescent="0.25">
      <c r="C9" s="237" t="str">
        <f>+'2C'!C8:I8</f>
        <v>(Pursuant to Regulation 59A of the SEBI (Mutual Funds) Regulations 1996)</v>
      </c>
      <c r="D9" s="238"/>
      <c r="E9" s="238"/>
      <c r="F9" s="238"/>
      <c r="G9" s="238"/>
      <c r="H9" s="238"/>
      <c r="I9" s="239"/>
    </row>
    <row r="10" spans="1:13" x14ac:dyDescent="0.25">
      <c r="C10" s="143"/>
      <c r="D10" s="6"/>
      <c r="E10" s="7"/>
      <c r="F10" s="7"/>
      <c r="G10" s="60"/>
      <c r="H10" s="9"/>
      <c r="I10" s="179"/>
    </row>
    <row r="11" spans="1:13" s="4" customFormat="1" x14ac:dyDescent="0.25">
      <c r="C11" s="240" t="s">
        <v>1</v>
      </c>
      <c r="D11" s="246" t="s">
        <v>2</v>
      </c>
      <c r="E11" s="246" t="s">
        <v>3</v>
      </c>
      <c r="F11" s="120" t="s">
        <v>4</v>
      </c>
      <c r="G11" s="246" t="s">
        <v>5</v>
      </c>
      <c r="H11" s="61" t="s">
        <v>6</v>
      </c>
      <c r="I11" s="247" t="s">
        <v>7</v>
      </c>
      <c r="J11" s="62"/>
      <c r="K11" s="12"/>
      <c r="L11" s="59"/>
      <c r="M11" s="62"/>
    </row>
    <row r="12" spans="1:13" x14ac:dyDescent="0.25">
      <c r="C12" s="240"/>
      <c r="D12" s="246"/>
      <c r="E12" s="246"/>
      <c r="F12" s="120"/>
      <c r="G12" s="246"/>
      <c r="H12" s="61" t="s">
        <v>8</v>
      </c>
      <c r="I12" s="247"/>
    </row>
    <row r="13" spans="1:13" x14ac:dyDescent="0.25">
      <c r="C13" s="145"/>
      <c r="H13" s="13"/>
      <c r="I13" s="146"/>
    </row>
    <row r="14" spans="1:13" x14ac:dyDescent="0.25">
      <c r="C14" s="145"/>
      <c r="D14" s="14" t="s">
        <v>9</v>
      </c>
      <c r="H14" s="13"/>
      <c r="I14" s="146"/>
    </row>
    <row r="15" spans="1:13" x14ac:dyDescent="0.25">
      <c r="A15" s="1" t="str">
        <f t="shared" ref="A15:A23" si="0">+$C$7&amp;D15</f>
        <v>IL&amp;FS  Infrastructure Debt Fund Series 3AIL&amp;FS Solar Power Limited</v>
      </c>
      <c r="C15" s="145">
        <v>1</v>
      </c>
      <c r="D15" s="1" t="s">
        <v>221</v>
      </c>
      <c r="E15" s="1" t="str">
        <f>+VLOOKUP(D15,Rating!$A$3:$B$21,2,0)</f>
        <v>ICRA BB+ (SO)</v>
      </c>
      <c r="F15" s="1" t="s">
        <v>36</v>
      </c>
      <c r="G15" s="57">
        <v>230</v>
      </c>
      <c r="H15" s="13">
        <v>2656.4558900000002</v>
      </c>
      <c r="I15" s="146">
        <f>+H15/$H$46</f>
        <v>0.16883604330926513</v>
      </c>
      <c r="M15" s="16"/>
    </row>
    <row r="16" spans="1:13" x14ac:dyDescent="0.25">
      <c r="A16" s="1" t="str">
        <f t="shared" si="0"/>
        <v>IL&amp;FS  Infrastructure Debt Fund Series 3ABhilwara Green Energy Limited</v>
      </c>
      <c r="C16" s="145">
        <v>2</v>
      </c>
      <c r="D16" s="1" t="s">
        <v>11</v>
      </c>
      <c r="E16" s="1" t="str">
        <f>+VLOOKUP(D16,Rating!$A$3:$B$21,2,0)</f>
        <v>ICRA BBB</v>
      </c>
      <c r="F16" s="1" t="s">
        <v>41</v>
      </c>
      <c r="G16" s="57">
        <v>150000</v>
      </c>
      <c r="H16" s="13">
        <v>1499.99999</v>
      </c>
      <c r="I16" s="146">
        <f t="shared" ref="I16:I17" si="1">+H16/$H$46</f>
        <v>9.5335316588124205E-2</v>
      </c>
      <c r="M16" s="16"/>
    </row>
    <row r="17" spans="1:17" x14ac:dyDescent="0.25">
      <c r="A17" s="1" t="str">
        <f t="shared" si="0"/>
        <v>IL&amp;FS  Infrastructure Debt Fund Series 3AIL&amp;FS Wind Energy Limited</v>
      </c>
      <c r="C17" s="145">
        <v>3</v>
      </c>
      <c r="D17" s="1" t="s">
        <v>219</v>
      </c>
      <c r="E17" s="1" t="str">
        <f>+VLOOKUP(D17,Rating!$A$3:$B$21,2,0)</f>
        <v>ICRA C-</v>
      </c>
      <c r="F17" s="1" t="s">
        <v>64</v>
      </c>
      <c r="G17" s="57">
        <v>77</v>
      </c>
      <c r="H17" s="13">
        <v>1035.6063200000001</v>
      </c>
      <c r="I17" s="146">
        <f t="shared" si="1"/>
        <v>6.5819904690707545E-2</v>
      </c>
      <c r="M17" s="16"/>
    </row>
    <row r="18" spans="1:17" x14ac:dyDescent="0.25">
      <c r="A18" s="1" t="str">
        <f t="shared" si="0"/>
        <v>IL&amp;FS  Infrastructure Debt Fund Series 3A</v>
      </c>
      <c r="C18" s="145"/>
      <c r="H18" s="13"/>
      <c r="I18" s="146"/>
      <c r="M18" s="16"/>
    </row>
    <row r="19" spans="1:17" x14ac:dyDescent="0.25">
      <c r="A19" s="1" t="str">
        <f t="shared" si="0"/>
        <v>IL&amp;FS  Infrastructure Debt Fund Series 3ADebt Instrument-Privately Placed-Unlisted</v>
      </c>
      <c r="C19" s="145"/>
      <c r="D19" s="14" t="s">
        <v>12</v>
      </c>
      <c r="H19" s="13"/>
      <c r="I19" s="146"/>
      <c r="M19" s="16"/>
    </row>
    <row r="20" spans="1:17" x14ac:dyDescent="0.25">
      <c r="A20" s="1" t="str">
        <f t="shared" si="0"/>
        <v>IL&amp;FS  Infrastructure Debt Fund Series 3AAD Hydro Power Ltd</v>
      </c>
      <c r="C20" s="145">
        <v>4</v>
      </c>
      <c r="D20" s="1" t="s">
        <v>223</v>
      </c>
      <c r="E20" s="1" t="str">
        <f>+VLOOKUP(D20,Rating!$A$3:$B$21,2,0)</f>
        <v>IND A(SO)</v>
      </c>
      <c r="F20" s="1" t="s">
        <v>45</v>
      </c>
      <c r="G20" s="57">
        <v>287558</v>
      </c>
      <c r="H20" s="13">
        <v>2875.58</v>
      </c>
      <c r="I20" s="146">
        <f t="shared" ref="I20:I30" si="2">+H20/$H$46</f>
        <v>0.18276288766807139</v>
      </c>
      <c r="M20" s="16"/>
    </row>
    <row r="21" spans="1:17" x14ac:dyDescent="0.25">
      <c r="A21" s="1" t="str">
        <f t="shared" si="0"/>
        <v>IL&amp;FS  Infrastructure Debt Fund Series 3AAMRI Hospital Limited</v>
      </c>
      <c r="C21" s="145">
        <f>+C20+1</f>
        <v>5</v>
      </c>
      <c r="D21" s="1" t="s">
        <v>224</v>
      </c>
      <c r="E21" s="1" t="str">
        <f>+VLOOKUP(D21,Rating!$A$3:$B$21,2,0)</f>
        <v>CARE A- (SO)</v>
      </c>
      <c r="F21" s="1" t="s">
        <v>82</v>
      </c>
      <c r="G21" s="57">
        <v>180</v>
      </c>
      <c r="H21" s="13">
        <v>1796.9438062000002</v>
      </c>
      <c r="I21" s="146">
        <f t="shared" si="2"/>
        <v>0.11420813853148487</v>
      </c>
      <c r="M21" s="16"/>
    </row>
    <row r="22" spans="1:17" x14ac:dyDescent="0.25">
      <c r="A22" s="1" t="str">
        <f t="shared" si="0"/>
        <v>IL&amp;FS  Infrastructure Debt Fund Series 3ABabcock Borsing Limited</v>
      </c>
      <c r="C22" s="145">
        <f t="shared" ref="C22:C30" si="3">+C21+1</f>
        <v>6</v>
      </c>
      <c r="D22" s="1" t="s">
        <v>90</v>
      </c>
      <c r="E22" s="1" t="str">
        <f>+VLOOKUP(D22,Rating!$A$3:$B$21,2,0)</f>
        <v>Unrated</v>
      </c>
      <c r="F22" s="1" t="s">
        <v>49</v>
      </c>
      <c r="G22" s="57">
        <v>146</v>
      </c>
      <c r="H22" s="13">
        <v>1576.7629099999999</v>
      </c>
      <c r="I22" s="146">
        <f t="shared" si="2"/>
        <v>0.10021412814093551</v>
      </c>
      <c r="M22" s="16"/>
    </row>
    <row r="23" spans="1:17" x14ac:dyDescent="0.25">
      <c r="A23" s="1" t="str">
        <f t="shared" si="0"/>
        <v>IL&amp;FS  Infrastructure Debt Fund Series 3AAMRI Hospital Limited</v>
      </c>
      <c r="C23" s="145">
        <f t="shared" si="3"/>
        <v>7</v>
      </c>
      <c r="D23" s="1" t="s">
        <v>224</v>
      </c>
      <c r="E23" s="1" t="str">
        <f>+VLOOKUP(D23,Rating!$A$3:$B$21,2,0)</f>
        <v>CARE A- (SO)</v>
      </c>
      <c r="F23" s="1" t="s">
        <v>51</v>
      </c>
      <c r="G23" s="57">
        <v>100</v>
      </c>
      <c r="H23" s="13">
        <v>999.37671</v>
      </c>
      <c r="I23" s="146">
        <f t="shared" si="2"/>
        <v>6.3517263782547087E-2</v>
      </c>
      <c r="M23" s="16"/>
    </row>
    <row r="24" spans="1:17" x14ac:dyDescent="0.25">
      <c r="A24" s="1" t="str">
        <f>+$C$7&amp;D24</f>
        <v>IL&amp;FS  Infrastructure Debt Fund Series 3ABhilangana Hydro Power Limited</v>
      </c>
      <c r="C24" s="145">
        <f t="shared" si="3"/>
        <v>8</v>
      </c>
      <c r="D24" s="1" t="s">
        <v>15</v>
      </c>
      <c r="E24" s="1" t="str">
        <f>+VLOOKUP(D24,Rating!$A$3:$B$21,2,0)</f>
        <v>CARE A</v>
      </c>
      <c r="F24" s="1" t="s">
        <v>19</v>
      </c>
      <c r="G24" s="57">
        <v>98</v>
      </c>
      <c r="H24" s="13">
        <v>980</v>
      </c>
      <c r="I24" s="146">
        <f t="shared" si="2"/>
        <v>6.2285740586146089E-2</v>
      </c>
      <c r="M24" s="16"/>
    </row>
    <row r="25" spans="1:17" x14ac:dyDescent="0.25">
      <c r="A25" s="1" t="str">
        <f>+$C$7&amp;D25</f>
        <v>IL&amp;FS  Infrastructure Debt Fund Series 3AClean Max Enviro Energy Solutions Private Limited</v>
      </c>
      <c r="C25" s="145">
        <f t="shared" si="3"/>
        <v>9</v>
      </c>
      <c r="D25" s="1" t="s">
        <v>13</v>
      </c>
      <c r="E25" s="1" t="str">
        <f>+VLOOKUP(D25,Rating!$A$3:$B$21,2,0)</f>
        <v>ICRA BBB+</v>
      </c>
      <c r="F25" s="1" t="s">
        <v>14</v>
      </c>
      <c r="G25" s="57">
        <v>65</v>
      </c>
      <c r="H25" s="13">
        <v>650</v>
      </c>
      <c r="I25" s="146">
        <f t="shared" si="2"/>
        <v>4.1311970796933627E-2</v>
      </c>
      <c r="M25" s="16"/>
    </row>
    <row r="26" spans="1:17" x14ac:dyDescent="0.25">
      <c r="A26" s="1" t="str">
        <f>+$C$7&amp;D26</f>
        <v>IL&amp;FS  Infrastructure Debt Fund Series 3ABhilangana Hydro Power Limited</v>
      </c>
      <c r="C26" s="145">
        <f t="shared" si="3"/>
        <v>10</v>
      </c>
      <c r="D26" s="101" t="s">
        <v>15</v>
      </c>
      <c r="E26" s="1" t="str">
        <f>+VLOOKUP(D26,Rating!$A$3:$B$21,2,0)</f>
        <v>CARE A</v>
      </c>
      <c r="F26" s="101" t="s">
        <v>16</v>
      </c>
      <c r="G26" s="57">
        <v>32</v>
      </c>
      <c r="H26" s="13">
        <v>320</v>
      </c>
      <c r="I26" s="146">
        <f t="shared" si="2"/>
        <v>2.0338201007721171E-2</v>
      </c>
      <c r="M26" s="16"/>
    </row>
    <row r="27" spans="1:17" x14ac:dyDescent="0.25">
      <c r="A27" s="1" t="str">
        <f>+$C$7&amp;D27</f>
        <v>IL&amp;FS  Infrastructure Debt Fund Series 3ABhilangana Hydro Power Limited</v>
      </c>
      <c r="C27" s="145">
        <f t="shared" si="3"/>
        <v>11</v>
      </c>
      <c r="D27" s="1" t="s">
        <v>15</v>
      </c>
      <c r="E27" s="1" t="str">
        <f>+VLOOKUP(D27,Rating!$A$3:$B$21,2,0)</f>
        <v>CARE A</v>
      </c>
      <c r="F27" s="1" t="s">
        <v>93</v>
      </c>
      <c r="G27" s="57">
        <v>125</v>
      </c>
      <c r="H27" s="13">
        <v>250</v>
      </c>
      <c r="I27" s="146">
        <f t="shared" si="2"/>
        <v>1.5889219537282166E-2</v>
      </c>
      <c r="M27" s="16"/>
    </row>
    <row r="28" spans="1:17" x14ac:dyDescent="0.25">
      <c r="C28" s="145">
        <f t="shared" si="3"/>
        <v>12</v>
      </c>
      <c r="D28" s="1" t="s">
        <v>72</v>
      </c>
      <c r="E28" s="1" t="str">
        <f>+VLOOKUP(D28,Rating!$A$3:$B$21,2,0)</f>
        <v>CRISIL BBB -</v>
      </c>
      <c r="F28" s="1" t="s">
        <v>73</v>
      </c>
      <c r="G28" s="57">
        <v>100</v>
      </c>
      <c r="H28" s="13">
        <v>100</v>
      </c>
      <c r="I28" s="146">
        <f t="shared" si="2"/>
        <v>6.355687814912866E-3</v>
      </c>
      <c r="M28" s="16"/>
    </row>
    <row r="29" spans="1:17" x14ac:dyDescent="0.25">
      <c r="C29" s="145">
        <f t="shared" si="3"/>
        <v>13</v>
      </c>
      <c r="D29" s="1" t="s">
        <v>15</v>
      </c>
      <c r="E29" s="1" t="str">
        <f>+VLOOKUP(D29,Rating!$A$3:$B$21,2,0)</f>
        <v>CARE A</v>
      </c>
      <c r="F29" s="1" t="s">
        <v>17</v>
      </c>
      <c r="G29" s="57">
        <v>8</v>
      </c>
      <c r="H29" s="13">
        <v>80</v>
      </c>
      <c r="I29" s="146">
        <f t="shared" si="2"/>
        <v>5.0845502519302928E-3</v>
      </c>
      <c r="M29" s="16"/>
    </row>
    <row r="30" spans="1:17" x14ac:dyDescent="0.25">
      <c r="C30" s="145">
        <f t="shared" si="3"/>
        <v>14</v>
      </c>
      <c r="D30" s="1" t="s">
        <v>92</v>
      </c>
      <c r="E30" s="1" t="str">
        <f>+VLOOKUP(D30,Rating!$A$3:$B$21,2,0)</f>
        <v>[ICRA]BBB -</v>
      </c>
      <c r="F30" s="1" t="s">
        <v>71</v>
      </c>
      <c r="G30" s="57">
        <v>5</v>
      </c>
      <c r="H30" s="13">
        <v>50</v>
      </c>
      <c r="I30" s="146">
        <f t="shared" si="2"/>
        <v>3.177843907456433E-3</v>
      </c>
      <c r="M30" s="16"/>
    </row>
    <row r="31" spans="1:17" s="4" customFormat="1" x14ac:dyDescent="0.25">
      <c r="C31" s="150"/>
      <c r="D31" s="18" t="s">
        <v>25</v>
      </c>
      <c r="E31" s="18"/>
      <c r="F31" s="18"/>
      <c r="G31" s="18"/>
      <c r="H31" s="19">
        <v>14870.725626200001</v>
      </c>
      <c r="I31" s="153">
        <f>SUM(I15:I30)</f>
        <v>0.94513689661351852</v>
      </c>
      <c r="J31" s="20"/>
      <c r="L31" s="59"/>
      <c r="M31" s="1"/>
      <c r="N31" s="63"/>
      <c r="O31" s="22"/>
      <c r="Q31" s="22"/>
    </row>
    <row r="32" spans="1:17" s="4" customFormat="1" x14ac:dyDescent="0.25">
      <c r="C32" s="150"/>
      <c r="D32" s="20"/>
      <c r="E32" s="20"/>
      <c r="F32" s="20"/>
      <c r="G32" s="20"/>
      <c r="H32" s="23"/>
      <c r="I32" s="149"/>
      <c r="J32" s="20"/>
      <c r="L32" s="59"/>
      <c r="M32" s="1"/>
    </row>
    <row r="33" spans="2:14" s="4" customFormat="1" x14ac:dyDescent="0.25">
      <c r="C33" s="150"/>
      <c r="D33" s="14" t="s">
        <v>26</v>
      </c>
      <c r="E33" s="1"/>
      <c r="F33" s="1"/>
      <c r="G33" s="1"/>
      <c r="H33" s="13"/>
      <c r="I33" s="146"/>
      <c r="J33" s="20"/>
      <c r="L33" s="59"/>
      <c r="M33" s="1"/>
    </row>
    <row r="34" spans="2:14" s="4" customFormat="1" x14ac:dyDescent="0.25">
      <c r="B34" s="4" t="str">
        <f>+$C$7&amp;D34</f>
        <v>IL&amp;FS  Infrastructure Debt Fund Series 3ACollateralised Borrowing &amp; Lending Obligation (CBLO)</v>
      </c>
      <c r="C34" s="150"/>
      <c r="D34" s="4" t="s">
        <v>27</v>
      </c>
      <c r="E34" s="64"/>
      <c r="F34" s="64"/>
      <c r="G34" s="64"/>
      <c r="H34" s="13">
        <v>750.41917810000007</v>
      </c>
      <c r="I34" s="146">
        <f>+H34/$H$46</f>
        <v>4.7694300263270983E-2</v>
      </c>
      <c r="J34" s="20"/>
      <c r="L34" s="59"/>
      <c r="M34" s="1"/>
    </row>
    <row r="35" spans="2:14" s="4" customFormat="1" x14ac:dyDescent="0.25">
      <c r="C35" s="150"/>
      <c r="D35" s="1"/>
      <c r="E35" s="1"/>
      <c r="F35" s="1"/>
      <c r="G35" s="1"/>
      <c r="H35" s="64"/>
      <c r="I35" s="222"/>
      <c r="J35" s="20"/>
      <c r="L35" s="59"/>
      <c r="M35" s="1"/>
    </row>
    <row r="36" spans="2:14" x14ac:dyDescent="0.25">
      <c r="C36" s="145"/>
      <c r="D36" s="18" t="s">
        <v>25</v>
      </c>
      <c r="E36" s="18"/>
      <c r="F36" s="18"/>
      <c r="G36" s="18"/>
      <c r="H36" s="66">
        <v>750.41917810000007</v>
      </c>
      <c r="I36" s="223">
        <f>SUM(I34:I35)</f>
        <v>4.7694300263270983E-2</v>
      </c>
    </row>
    <row r="37" spans="2:14" x14ac:dyDescent="0.25">
      <c r="C37" s="145"/>
      <c r="D37" s="20"/>
      <c r="E37" s="20"/>
      <c r="F37" s="20"/>
      <c r="G37" s="20"/>
      <c r="H37" s="96"/>
      <c r="I37" s="224"/>
    </row>
    <row r="38" spans="2:14" x14ac:dyDescent="0.25">
      <c r="B38" s="4" t="str">
        <f>+$C$7&amp;D38</f>
        <v>IL&amp;FS  Infrastructure Debt Fund Series 3ACBLO Margin</v>
      </c>
      <c r="C38" s="145"/>
      <c r="D38" s="14" t="s">
        <v>28</v>
      </c>
      <c r="E38" s="64"/>
      <c r="F38" s="64"/>
      <c r="H38" s="13">
        <v>2.5</v>
      </c>
      <c r="I38" s="146">
        <f>+H38/$H$46</f>
        <v>1.5889219537282165E-4</v>
      </c>
    </row>
    <row r="39" spans="2:14" x14ac:dyDescent="0.25">
      <c r="C39" s="145"/>
      <c r="D39" s="14"/>
      <c r="E39" s="64"/>
      <c r="F39" s="64"/>
      <c r="H39" s="13"/>
      <c r="I39" s="163"/>
    </row>
    <row r="40" spans="2:14" s="4" customFormat="1" x14ac:dyDescent="0.25">
      <c r="C40" s="150"/>
      <c r="D40" s="18" t="s">
        <v>25</v>
      </c>
      <c r="E40" s="18"/>
      <c r="F40" s="18"/>
      <c r="G40" s="18"/>
      <c r="H40" s="19">
        <v>2.5</v>
      </c>
      <c r="I40" s="152">
        <f>SUM(I38:I39)</f>
        <v>1.5889219537282165E-4</v>
      </c>
      <c r="J40" s="20"/>
      <c r="L40" s="59"/>
      <c r="M40" s="1"/>
    </row>
    <row r="41" spans="2:14" x14ac:dyDescent="0.25">
      <c r="C41" s="145"/>
      <c r="H41" s="13"/>
      <c r="I41" s="146"/>
    </row>
    <row r="42" spans="2:14" x14ac:dyDescent="0.25">
      <c r="C42" s="145"/>
      <c r="D42" s="14" t="s">
        <v>29</v>
      </c>
      <c r="H42" s="13"/>
      <c r="I42" s="146"/>
    </row>
    <row r="43" spans="2:14" x14ac:dyDescent="0.25">
      <c r="C43" s="145">
        <v>1</v>
      </c>
      <c r="D43" s="1" t="s">
        <v>30</v>
      </c>
      <c r="E43" s="64"/>
      <c r="F43" s="64"/>
      <c r="H43" s="13">
        <v>-56.766111300003104</v>
      </c>
      <c r="I43" s="146">
        <f>+H43/$H$46</f>
        <v>-3.6078768188941728E-3</v>
      </c>
    </row>
    <row r="44" spans="2:14" x14ac:dyDescent="0.25">
      <c r="B44" s="4" t="str">
        <f>+$C$7&amp;D44</f>
        <v>IL&amp;FS  Infrastructure Debt Fund Series 3ACash &amp; Cash Equivalents</v>
      </c>
      <c r="C44" s="145">
        <v>2</v>
      </c>
      <c r="D44" s="1" t="s">
        <v>31</v>
      </c>
      <c r="E44" s="64"/>
      <c r="F44" s="64"/>
      <c r="H44" s="13">
        <v>167.05961740000001</v>
      </c>
      <c r="I44" s="146">
        <f>+H44/$H$46</f>
        <v>1.0617787746731855E-2</v>
      </c>
    </row>
    <row r="45" spans="2:14" s="4" customFormat="1" x14ac:dyDescent="0.25">
      <c r="C45" s="150"/>
      <c r="D45" s="18" t="s">
        <v>25</v>
      </c>
      <c r="E45" s="18"/>
      <c r="F45" s="18"/>
      <c r="G45" s="18"/>
      <c r="H45" s="19">
        <v>110.2935060999969</v>
      </c>
      <c r="I45" s="153">
        <f>SUM(I43:I44)</f>
        <v>7.0099109278376828E-3</v>
      </c>
      <c r="J45" s="20"/>
      <c r="L45" s="59"/>
      <c r="M45" s="1"/>
    </row>
    <row r="46" spans="2:14" s="4" customFormat="1" x14ac:dyDescent="0.25">
      <c r="C46" s="150"/>
      <c r="D46" s="26" t="s">
        <v>32</v>
      </c>
      <c r="E46" s="26"/>
      <c r="F46" s="26"/>
      <c r="G46" s="26"/>
      <c r="H46" s="27">
        <v>15733.938310399999</v>
      </c>
      <c r="I46" s="185">
        <f>+I31+I36+I40+I45</f>
        <v>1</v>
      </c>
      <c r="J46" s="28"/>
      <c r="L46" s="59"/>
      <c r="M46" s="1"/>
      <c r="N46" s="63"/>
    </row>
    <row r="47" spans="2:14" x14ac:dyDescent="0.25">
      <c r="C47" s="145"/>
      <c r="D47" s="28"/>
      <c r="E47" s="28"/>
      <c r="F47" s="28"/>
      <c r="G47" s="28"/>
      <c r="H47" s="29"/>
      <c r="I47" s="186"/>
      <c r="J47" s="28"/>
      <c r="N47" s="52"/>
    </row>
    <row r="48" spans="2:14" x14ac:dyDescent="0.25">
      <c r="C48" s="145"/>
      <c r="D48" s="122" t="s">
        <v>227</v>
      </c>
      <c r="E48" s="101"/>
      <c r="F48" s="216"/>
      <c r="G48" s="216"/>
      <c r="H48" s="101"/>
      <c r="I48" s="137"/>
      <c r="J48" s="101"/>
    </row>
    <row r="49" spans="3:10" x14ac:dyDescent="0.25">
      <c r="C49" s="145"/>
      <c r="D49" s="122" t="s">
        <v>228</v>
      </c>
      <c r="E49" s="176" t="s">
        <v>229</v>
      </c>
      <c r="F49" s="216"/>
      <c r="G49" s="216"/>
      <c r="H49" s="101"/>
      <c r="I49" s="137"/>
      <c r="J49" s="101"/>
    </row>
    <row r="50" spans="3:10" x14ac:dyDescent="0.25">
      <c r="C50" s="145"/>
      <c r="D50" s="122" t="s">
        <v>230</v>
      </c>
      <c r="E50" s="101"/>
      <c r="F50" s="216"/>
      <c r="G50" s="216"/>
      <c r="H50" s="101"/>
      <c r="I50" s="137"/>
      <c r="J50" s="101"/>
    </row>
    <row r="51" spans="3:10" x14ac:dyDescent="0.25">
      <c r="C51" s="145"/>
      <c r="D51" s="124" t="s">
        <v>231</v>
      </c>
      <c r="E51" s="217">
        <v>1067145.7078</v>
      </c>
      <c r="F51" s="216"/>
      <c r="G51" s="216"/>
      <c r="H51" s="101"/>
      <c r="I51" s="137"/>
      <c r="J51" s="101"/>
    </row>
    <row r="52" spans="3:10" x14ac:dyDescent="0.25">
      <c r="C52" s="145"/>
      <c r="D52" s="124" t="s">
        <v>232</v>
      </c>
      <c r="E52" s="217">
        <v>1067145.7078</v>
      </c>
      <c r="F52" s="216"/>
      <c r="G52" s="216"/>
      <c r="H52" s="101"/>
      <c r="I52" s="137"/>
      <c r="J52" s="101"/>
    </row>
    <row r="53" spans="3:10" x14ac:dyDescent="0.25">
      <c r="C53" s="145"/>
      <c r="D53" s="124" t="s">
        <v>258</v>
      </c>
      <c r="E53" s="217">
        <v>1066444.2814</v>
      </c>
      <c r="F53" s="216"/>
      <c r="G53" s="216"/>
      <c r="H53" s="101"/>
      <c r="I53" s="137"/>
      <c r="J53" s="101"/>
    </row>
    <row r="54" spans="3:10" x14ac:dyDescent="0.25">
      <c r="C54" s="145"/>
      <c r="D54" s="122" t="s">
        <v>233</v>
      </c>
      <c r="E54" s="101"/>
      <c r="F54" s="216"/>
      <c r="G54" s="216"/>
      <c r="H54" s="101"/>
      <c r="I54" s="137"/>
      <c r="J54" s="101"/>
    </row>
    <row r="55" spans="3:10" x14ac:dyDescent="0.25">
      <c r="C55" s="145"/>
      <c r="D55" s="124" t="s">
        <v>231</v>
      </c>
      <c r="E55" s="217">
        <v>1123622.3816</v>
      </c>
      <c r="F55" s="216"/>
      <c r="G55" s="216"/>
      <c r="H55" s="101"/>
      <c r="I55" s="137"/>
      <c r="J55" s="101"/>
    </row>
    <row r="56" spans="3:10" x14ac:dyDescent="0.25">
      <c r="C56" s="145"/>
      <c r="D56" s="124" t="s">
        <v>232</v>
      </c>
      <c r="E56" s="217">
        <v>1123622.3816</v>
      </c>
      <c r="F56" s="216"/>
      <c r="G56" s="216"/>
      <c r="H56" s="101"/>
      <c r="I56" s="137"/>
      <c r="J56" s="101"/>
    </row>
    <row r="57" spans="3:10" x14ac:dyDescent="0.25">
      <c r="C57" s="145"/>
      <c r="D57" s="124" t="s">
        <v>258</v>
      </c>
      <c r="E57" s="217">
        <v>1122324.0911000001</v>
      </c>
      <c r="F57" s="216"/>
      <c r="G57" s="216"/>
      <c r="H57" s="101"/>
      <c r="I57" s="137"/>
      <c r="J57" s="101"/>
    </row>
    <row r="58" spans="3:10" x14ac:dyDescent="0.25">
      <c r="C58" s="145"/>
      <c r="D58" s="126" t="s">
        <v>234</v>
      </c>
      <c r="E58" s="176" t="s">
        <v>229</v>
      </c>
      <c r="F58" s="216"/>
      <c r="G58" s="216"/>
      <c r="H58" s="101"/>
      <c r="I58" s="137"/>
      <c r="J58" s="101"/>
    </row>
    <row r="59" spans="3:10" ht="31.5" x14ac:dyDescent="0.25">
      <c r="C59" s="145"/>
      <c r="D59" s="127" t="s">
        <v>257</v>
      </c>
      <c r="E59" s="176" t="s">
        <v>229</v>
      </c>
      <c r="F59" s="216"/>
      <c r="G59" s="216"/>
      <c r="H59" s="101"/>
      <c r="I59" s="137"/>
      <c r="J59" s="101"/>
    </row>
    <row r="60" spans="3:10" ht="31.5" x14ac:dyDescent="0.25">
      <c r="C60" s="145"/>
      <c r="D60" s="127" t="s">
        <v>236</v>
      </c>
      <c r="E60" s="176" t="s">
        <v>229</v>
      </c>
      <c r="F60" s="216"/>
      <c r="G60" s="216"/>
      <c r="H60" s="101"/>
      <c r="I60" s="137"/>
      <c r="J60" s="101"/>
    </row>
    <row r="61" spans="3:10" x14ac:dyDescent="0.25">
      <c r="C61" s="145"/>
      <c r="D61" s="126" t="s">
        <v>237</v>
      </c>
      <c r="E61" s="176" t="s">
        <v>229</v>
      </c>
      <c r="F61" s="216"/>
      <c r="G61" s="216"/>
      <c r="H61" s="101"/>
      <c r="I61" s="137"/>
      <c r="J61" s="101"/>
    </row>
    <row r="62" spans="3:10" x14ac:dyDescent="0.25">
      <c r="C62" s="145"/>
      <c r="D62" s="126" t="s">
        <v>238</v>
      </c>
      <c r="E62" s="218" t="s">
        <v>267</v>
      </c>
      <c r="F62" s="216"/>
      <c r="G62" s="216"/>
      <c r="H62" s="101"/>
      <c r="I62" s="137"/>
      <c r="J62" s="101"/>
    </row>
    <row r="63" spans="3:10" x14ac:dyDescent="0.25">
      <c r="C63" s="145"/>
      <c r="D63" s="122" t="s">
        <v>239</v>
      </c>
      <c r="E63" s="101"/>
      <c r="F63" s="216"/>
      <c r="G63" s="216"/>
      <c r="H63" s="101"/>
      <c r="I63" s="137"/>
      <c r="J63" s="101"/>
    </row>
    <row r="64" spans="3:10" x14ac:dyDescent="0.25">
      <c r="C64" s="145"/>
      <c r="D64" s="227" t="s">
        <v>240</v>
      </c>
      <c r="E64" s="228" t="s">
        <v>241</v>
      </c>
      <c r="F64" s="219"/>
      <c r="G64" s="219"/>
      <c r="H64" s="130" t="s">
        <v>29</v>
      </c>
      <c r="I64" s="157"/>
      <c r="J64" s="101"/>
    </row>
    <row r="65" spans="3:10" x14ac:dyDescent="0.25">
      <c r="C65" s="145"/>
      <c r="D65" s="131" t="s">
        <v>242</v>
      </c>
      <c r="E65" s="220" t="s">
        <v>229</v>
      </c>
      <c r="F65" s="219"/>
      <c r="G65" s="219"/>
      <c r="H65" s="220" t="s">
        <v>229</v>
      </c>
      <c r="I65" s="225"/>
      <c r="J65" s="101"/>
    </row>
    <row r="66" spans="3:10" ht="15.75" customHeight="1" x14ac:dyDescent="0.25">
      <c r="C66" s="145"/>
      <c r="D66" s="229" t="s">
        <v>261</v>
      </c>
      <c r="E66" s="229"/>
      <c r="F66" s="229"/>
      <c r="G66" s="229"/>
      <c r="H66" s="229"/>
      <c r="I66" s="230"/>
      <c r="J66" s="134"/>
    </row>
    <row r="67" spans="3:10" x14ac:dyDescent="0.25">
      <c r="C67" s="145"/>
      <c r="D67" s="229"/>
      <c r="E67" s="229"/>
      <c r="F67" s="229"/>
      <c r="G67" s="229"/>
      <c r="H67" s="229"/>
      <c r="I67" s="230"/>
      <c r="J67" s="134"/>
    </row>
    <row r="68" spans="3:10" x14ac:dyDescent="0.25">
      <c r="C68" s="145"/>
      <c r="D68" s="133" t="s">
        <v>244</v>
      </c>
      <c r="E68" s="221"/>
      <c r="F68" s="221"/>
      <c r="G68" s="221"/>
      <c r="H68" s="221"/>
      <c r="I68" s="226"/>
      <c r="J68" s="101"/>
    </row>
    <row r="69" spans="3:10" x14ac:dyDescent="0.25">
      <c r="C69" s="145"/>
      <c r="D69" s="133"/>
      <c r="E69" s="101"/>
      <c r="F69" s="216"/>
      <c r="G69" s="216"/>
      <c r="H69" s="101"/>
      <c r="I69" s="137"/>
      <c r="J69" s="101"/>
    </row>
    <row r="70" spans="3:10" x14ac:dyDescent="0.25">
      <c r="C70" s="145"/>
      <c r="D70" s="30" t="s">
        <v>33</v>
      </c>
      <c r="E70" s="101"/>
      <c r="F70" s="101"/>
      <c r="G70" s="101"/>
      <c r="H70" s="57"/>
      <c r="I70" s="137"/>
      <c r="J70" s="101"/>
    </row>
    <row r="71" spans="3:10" x14ac:dyDescent="0.25">
      <c r="C71" s="145"/>
      <c r="I71" s="156"/>
    </row>
    <row r="72" spans="3:10" x14ac:dyDescent="0.25">
      <c r="C72" s="145"/>
      <c r="I72" s="156"/>
    </row>
    <row r="73" spans="3:10" ht="16.5" thickBot="1" x14ac:dyDescent="0.3">
      <c r="C73" s="159"/>
      <c r="D73" s="187"/>
      <c r="E73" s="187"/>
      <c r="F73" s="187"/>
      <c r="G73" s="165"/>
      <c r="H73" s="187"/>
      <c r="I73" s="188"/>
    </row>
  </sheetData>
  <sortState ref="D20:I30">
    <sortCondition descending="1" ref="I20:I30"/>
  </sortState>
  <mergeCells count="9">
    <mergeCell ref="D66:I67"/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9"/>
  <sheetViews>
    <sheetView view="pageBreakPreview" topLeftCell="C43" zoomScale="87" zoomScaleSheetLayoutView="87" workbookViewId="0">
      <selection activeCell="C60" sqref="C60"/>
    </sheetView>
  </sheetViews>
  <sheetFormatPr defaultRowHeight="15.75" x14ac:dyDescent="0.25"/>
  <cols>
    <col min="1" max="1" width="4.28515625" style="1" hidden="1" customWidth="1"/>
    <col min="2" max="2" width="6.5703125" style="1" hidden="1" customWidth="1"/>
    <col min="3" max="3" width="7.5703125" style="1" customWidth="1"/>
    <col min="4" max="4" width="58.7109375" style="1" customWidth="1"/>
    <col min="5" max="5" width="19.140625" style="1" customWidth="1"/>
    <col min="6" max="6" width="17.85546875" style="1" customWidth="1"/>
    <col min="7" max="7" width="18.42578125" style="57" customWidth="1"/>
    <col min="8" max="8" width="16.85546875" style="1" customWidth="1"/>
    <col min="9" max="9" width="14.7109375" style="1" customWidth="1"/>
    <col min="13" max="13" width="10.28515625" bestFit="1" customWidth="1"/>
  </cols>
  <sheetData>
    <row r="5" spans="1:9" x14ac:dyDescent="0.25">
      <c r="C5" s="1" t="s">
        <v>226</v>
      </c>
    </row>
    <row r="6" spans="1:9" ht="16.5" thickBot="1" x14ac:dyDescent="0.3"/>
    <row r="7" spans="1:9" x14ac:dyDescent="0.25">
      <c r="A7" s="4"/>
      <c r="B7" s="4"/>
      <c r="C7" s="231" t="s">
        <v>83</v>
      </c>
      <c r="D7" s="232"/>
      <c r="E7" s="232"/>
      <c r="F7" s="232"/>
      <c r="G7" s="232"/>
      <c r="H7" s="232"/>
      <c r="I7" s="233"/>
    </row>
    <row r="8" spans="1:9" ht="15.75" customHeight="1" x14ac:dyDescent="0.25">
      <c r="A8" s="4"/>
      <c r="B8" s="4"/>
      <c r="C8" s="234" t="str">
        <f>+'3A'!C8:I8</f>
        <v>Half Yearly Portfolio statement as on March 31, 2019</v>
      </c>
      <c r="D8" s="235"/>
      <c r="E8" s="235"/>
      <c r="F8" s="235"/>
      <c r="G8" s="235"/>
      <c r="H8" s="235"/>
      <c r="I8" s="236"/>
    </row>
    <row r="9" spans="1:9" x14ac:dyDescent="0.25">
      <c r="C9" s="237" t="str">
        <f>+'3A'!C9:I9</f>
        <v>(Pursuant to Regulation 59A of the SEBI (Mutual Funds) Regulations 1996)</v>
      </c>
      <c r="D9" s="238"/>
      <c r="E9" s="238"/>
      <c r="F9" s="238"/>
      <c r="G9" s="238"/>
      <c r="H9" s="238"/>
      <c r="I9" s="239"/>
    </row>
    <row r="10" spans="1:9" x14ac:dyDescent="0.25">
      <c r="C10" s="143"/>
      <c r="D10" s="6"/>
      <c r="E10" s="7"/>
      <c r="F10" s="7"/>
      <c r="G10" s="60"/>
      <c r="H10" s="9"/>
      <c r="I10" s="179"/>
    </row>
    <row r="11" spans="1:9" x14ac:dyDescent="0.25">
      <c r="A11" s="4"/>
      <c r="B11" s="4"/>
      <c r="C11" s="240" t="s">
        <v>1</v>
      </c>
      <c r="D11" s="246" t="s">
        <v>2</v>
      </c>
      <c r="E11" s="246" t="s">
        <v>3</v>
      </c>
      <c r="F11" s="120" t="s">
        <v>4</v>
      </c>
      <c r="G11" s="246" t="s">
        <v>5</v>
      </c>
      <c r="H11" s="61" t="s">
        <v>6</v>
      </c>
      <c r="I11" s="247" t="s">
        <v>7</v>
      </c>
    </row>
    <row r="12" spans="1:9" x14ac:dyDescent="0.25">
      <c r="C12" s="240"/>
      <c r="D12" s="246"/>
      <c r="E12" s="246"/>
      <c r="F12" s="120"/>
      <c r="G12" s="246"/>
      <c r="H12" s="61" t="s">
        <v>8</v>
      </c>
      <c r="I12" s="247"/>
    </row>
    <row r="13" spans="1:9" x14ac:dyDescent="0.25">
      <c r="C13" s="145"/>
      <c r="H13" s="13"/>
      <c r="I13" s="146"/>
    </row>
    <row r="14" spans="1:9" x14ac:dyDescent="0.25">
      <c r="C14" s="145"/>
      <c r="D14" s="14" t="s">
        <v>9</v>
      </c>
      <c r="H14" s="13"/>
      <c r="I14" s="146"/>
    </row>
    <row r="15" spans="1:9" x14ac:dyDescent="0.25">
      <c r="A15" s="1" t="str">
        <f t="shared" ref="A15:A24" si="0">+$C$7&amp;D15</f>
        <v>IL&amp;FS  Infrastructure Debt Fund Series 3BBhilwara Green Energy Limited</v>
      </c>
      <c r="C15" s="145">
        <v>1</v>
      </c>
      <c r="D15" s="1" t="s">
        <v>11</v>
      </c>
      <c r="E15" s="1" t="str">
        <f>+VLOOKUP(D15,Rating!$A$3:$B$21,2,0)</f>
        <v>ICRA BBB</v>
      </c>
      <c r="F15" s="1" t="s">
        <v>63</v>
      </c>
      <c r="G15" s="57">
        <v>340000</v>
      </c>
      <c r="H15" s="13">
        <v>3400</v>
      </c>
      <c r="I15" s="146">
        <f>+H15/$H$44</f>
        <v>0.20313998463002167</v>
      </c>
    </row>
    <row r="16" spans="1:9" x14ac:dyDescent="0.25">
      <c r="A16" s="1" t="str">
        <f t="shared" si="0"/>
        <v>IL&amp;FS  Infrastructure Debt Fund Series 3BIL&amp;FS Solar Power Limited</v>
      </c>
      <c r="C16" s="145">
        <v>2</v>
      </c>
      <c r="D16" s="1" t="s">
        <v>221</v>
      </c>
      <c r="E16" s="1" t="str">
        <f>+VLOOKUP(D16,Rating!$A$3:$B$21,2,0)</f>
        <v>ICRA BB+ (SO)</v>
      </c>
      <c r="F16" s="1" t="s">
        <v>36</v>
      </c>
      <c r="G16" s="57">
        <v>215</v>
      </c>
      <c r="H16" s="13">
        <v>2483.2087700000002</v>
      </c>
      <c r="I16" s="146">
        <f t="shared" ref="I16:I18" si="1">+H16/$H$44</f>
        <v>0.1483644092267456</v>
      </c>
    </row>
    <row r="17" spans="1:15" x14ac:dyDescent="0.25">
      <c r="A17" s="1" t="str">
        <f t="shared" si="0"/>
        <v>IL&amp;FS  Infrastructure Debt Fund Series 3BIL&amp;FS Wind Energy Limited</v>
      </c>
      <c r="C17" s="145">
        <v>3</v>
      </c>
      <c r="D17" s="1" t="s">
        <v>219</v>
      </c>
      <c r="E17" s="1" t="str">
        <f>+VLOOKUP(D17,Rating!$A$3:$B$21,2,0)</f>
        <v>ICRA C-</v>
      </c>
      <c r="F17" s="1" t="s">
        <v>64</v>
      </c>
      <c r="G17" s="57">
        <v>125</v>
      </c>
      <c r="H17" s="13">
        <v>1681.1791000000001</v>
      </c>
      <c r="I17" s="146">
        <f t="shared" si="1"/>
        <v>0.10044549898068049</v>
      </c>
    </row>
    <row r="18" spans="1:15" x14ac:dyDescent="0.25">
      <c r="A18" s="1" t="str">
        <f t="shared" si="0"/>
        <v>IL&amp;FS  Infrastructure Debt Fund Series 3BBhilwara Green Energy Limited</v>
      </c>
      <c r="C18" s="145">
        <v>4</v>
      </c>
      <c r="D18" s="1" t="s">
        <v>11</v>
      </c>
      <c r="E18" s="1" t="str">
        <f>+VLOOKUP(D18,Rating!$A$3:$B$21,2,0)</f>
        <v>ICRA BBB</v>
      </c>
      <c r="F18" s="1" t="s">
        <v>41</v>
      </c>
      <c r="G18" s="57">
        <v>70000</v>
      </c>
      <c r="H18" s="13">
        <v>700</v>
      </c>
      <c r="I18" s="146">
        <f t="shared" si="1"/>
        <v>4.1822938012063285E-2</v>
      </c>
    </row>
    <row r="19" spans="1:15" x14ac:dyDescent="0.25">
      <c r="C19" s="145"/>
      <c r="H19" s="13"/>
      <c r="I19" s="146"/>
    </row>
    <row r="20" spans="1:15" x14ac:dyDescent="0.25">
      <c r="A20" s="1" t="str">
        <f t="shared" si="0"/>
        <v>IL&amp;FS  Infrastructure Debt Fund Series 3BDebt Instrument-Privately Placed-Unlisted</v>
      </c>
      <c r="C20" s="145"/>
      <c r="D20" s="14" t="s">
        <v>12</v>
      </c>
      <c r="H20" s="13"/>
      <c r="I20" s="146"/>
    </row>
    <row r="21" spans="1:15" x14ac:dyDescent="0.25">
      <c r="A21" s="1" t="str">
        <f t="shared" si="0"/>
        <v>IL&amp;FS  Infrastructure Debt Fund Series 3BAMRI Hospital Limited</v>
      </c>
      <c r="C21" s="145">
        <v>5</v>
      </c>
      <c r="D21" s="1" t="s">
        <v>224</v>
      </c>
      <c r="E21" s="1" t="str">
        <f>+VLOOKUP(D21,Rating!$A$3:$B$21,2,0)</f>
        <v>CARE A- (SO)</v>
      </c>
      <c r="F21" s="1" t="s">
        <v>75</v>
      </c>
      <c r="G21" s="57">
        <v>410</v>
      </c>
      <c r="H21" s="13">
        <v>4097.44452</v>
      </c>
      <c r="I21" s="146">
        <f t="shared" ref="I21:I28" si="2">+H21/$H$44</f>
        <v>0.24481024023975484</v>
      </c>
    </row>
    <row r="22" spans="1:15" x14ac:dyDescent="0.25">
      <c r="A22" s="1" t="str">
        <f t="shared" si="0"/>
        <v>IL&amp;FS  Infrastructure Debt Fund Series 3BKanchanjunga Power Company Private Limited</v>
      </c>
      <c r="C22" s="145">
        <f>+C21+1</f>
        <v>6</v>
      </c>
      <c r="D22" s="1" t="s">
        <v>65</v>
      </c>
      <c r="E22" s="1" t="str">
        <f>+VLOOKUP(D22,Rating!$A$3:$B$21,2,0)</f>
        <v>CARE BBB+</v>
      </c>
      <c r="F22" s="1" t="s">
        <v>76</v>
      </c>
      <c r="G22" s="57">
        <v>160</v>
      </c>
      <c r="H22" s="13">
        <v>1600</v>
      </c>
      <c r="I22" s="146">
        <f t="shared" si="2"/>
        <v>9.559528688471608E-2</v>
      </c>
    </row>
    <row r="23" spans="1:15" x14ac:dyDescent="0.25">
      <c r="A23" s="1" t="str">
        <f>+$C$7&amp;D23</f>
        <v>IL&amp;FS  Infrastructure Debt Fund Series 3BKanchanjunga Power Company Private Limited</v>
      </c>
      <c r="C23" s="145">
        <f t="shared" ref="C23:C28" si="3">+C22+1</f>
        <v>7</v>
      </c>
      <c r="D23" s="1" t="s">
        <v>65</v>
      </c>
      <c r="E23" s="1" t="str">
        <f>+VLOOKUP(D23,Rating!$A$3:$B$21,2,0)</f>
        <v>CARE BBB+</v>
      </c>
      <c r="F23" s="1" t="s">
        <v>84</v>
      </c>
      <c r="G23" s="57">
        <v>100</v>
      </c>
      <c r="H23" s="13">
        <v>1000</v>
      </c>
      <c r="I23" s="146">
        <f t="shared" si="2"/>
        <v>5.974705430294755E-2</v>
      </c>
    </row>
    <row r="24" spans="1:15" x14ac:dyDescent="0.25">
      <c r="A24" s="1" t="str">
        <f t="shared" si="0"/>
        <v>IL&amp;FS  Infrastructure Debt Fund Series 3BBG Wind Power Limited</v>
      </c>
      <c r="C24" s="145">
        <f t="shared" si="3"/>
        <v>8</v>
      </c>
      <c r="D24" s="1" t="s">
        <v>222</v>
      </c>
      <c r="E24" s="1" t="str">
        <f>+VLOOKUP(D24,Rating!$A$3:$B$21,2,0)</f>
        <v>CARE BBB-</v>
      </c>
      <c r="F24" s="1" t="s">
        <v>46</v>
      </c>
      <c r="G24" s="57">
        <v>70000</v>
      </c>
      <c r="H24" s="13">
        <v>700</v>
      </c>
      <c r="I24" s="146">
        <f t="shared" si="2"/>
        <v>4.1822938012063285E-2</v>
      </c>
    </row>
    <row r="25" spans="1:15" x14ac:dyDescent="0.25">
      <c r="A25" s="1" t="str">
        <f>+$C$7&amp;D25</f>
        <v>IL&amp;FS  Infrastructure Debt Fund Series 3BBhilangana Hydro Power Limited</v>
      </c>
      <c r="C25" s="145">
        <f t="shared" si="3"/>
        <v>9</v>
      </c>
      <c r="D25" s="1" t="s">
        <v>15</v>
      </c>
      <c r="E25" s="1" t="str">
        <f>+VLOOKUP(D25,Rating!$A$3:$B$21,2,0)</f>
        <v>CARE A</v>
      </c>
      <c r="F25" s="1" t="s">
        <v>16</v>
      </c>
      <c r="G25" s="57">
        <v>31</v>
      </c>
      <c r="H25" s="13">
        <v>310</v>
      </c>
      <c r="I25" s="146">
        <f t="shared" si="2"/>
        <v>1.852158683391374E-2</v>
      </c>
    </row>
    <row r="26" spans="1:15" x14ac:dyDescent="0.25">
      <c r="A26" s="1" t="str">
        <f>+$C$7&amp;D26</f>
        <v>IL&amp;FS  Infrastructure Debt Fund Series 3BBhilangana Hydro Power Limited</v>
      </c>
      <c r="C26" s="145">
        <f t="shared" si="3"/>
        <v>10</v>
      </c>
      <c r="D26" s="1" t="s">
        <v>15</v>
      </c>
      <c r="E26" s="1" t="str">
        <f>+VLOOKUP(D26,Rating!$A$3:$B$21,2,0)</f>
        <v>CARE A</v>
      </c>
      <c r="F26" s="1" t="s">
        <v>17</v>
      </c>
      <c r="G26" s="57">
        <v>24</v>
      </c>
      <c r="H26" s="13">
        <v>240</v>
      </c>
      <c r="I26" s="146">
        <f t="shared" si="2"/>
        <v>1.4339293032707411E-2</v>
      </c>
    </row>
    <row r="27" spans="1:15" x14ac:dyDescent="0.25">
      <c r="C27" s="145">
        <f t="shared" si="3"/>
        <v>11</v>
      </c>
      <c r="D27" s="1" t="s">
        <v>13</v>
      </c>
      <c r="E27" s="1" t="str">
        <f>+VLOOKUP(D27,Rating!$A$3:$B$21,2,0)</f>
        <v>ICRA BBB+</v>
      </c>
      <c r="F27" s="1" t="s">
        <v>14</v>
      </c>
      <c r="G27" s="57">
        <v>24</v>
      </c>
      <c r="H27" s="13">
        <v>240</v>
      </c>
      <c r="I27" s="146">
        <f t="shared" si="2"/>
        <v>1.4339293032707411E-2</v>
      </c>
    </row>
    <row r="28" spans="1:15" x14ac:dyDescent="0.25">
      <c r="C28" s="145">
        <f t="shared" si="3"/>
        <v>12</v>
      </c>
      <c r="D28" s="1" t="s">
        <v>72</v>
      </c>
      <c r="E28" s="1" t="str">
        <f>+VLOOKUP(D28,Rating!$A$3:$B$21,2,0)</f>
        <v>CRISIL BBB -</v>
      </c>
      <c r="F28" s="1" t="s">
        <v>73</v>
      </c>
      <c r="G28" s="57">
        <v>100</v>
      </c>
      <c r="H28" s="13">
        <v>100</v>
      </c>
      <c r="I28" s="146">
        <f t="shared" si="2"/>
        <v>5.974705430294755E-3</v>
      </c>
    </row>
    <row r="29" spans="1:15" x14ac:dyDescent="0.25">
      <c r="A29" s="4"/>
      <c r="B29" s="4"/>
      <c r="C29" s="150"/>
      <c r="D29" s="18" t="s">
        <v>25</v>
      </c>
      <c r="E29" s="18"/>
      <c r="F29" s="18"/>
      <c r="G29" s="18"/>
      <c r="H29" s="19">
        <v>16551.83239</v>
      </c>
      <c r="I29" s="153">
        <f>SUM(I15:I28)</f>
        <v>0.98892322861861603</v>
      </c>
      <c r="L29" s="97"/>
      <c r="M29" s="98"/>
      <c r="O29" s="98"/>
    </row>
    <row r="30" spans="1:15" x14ac:dyDescent="0.25">
      <c r="A30" s="4"/>
      <c r="B30" s="4"/>
      <c r="C30" s="150"/>
      <c r="D30" s="20"/>
      <c r="E30" s="20"/>
      <c r="F30" s="20"/>
      <c r="G30" s="20"/>
      <c r="H30" s="23"/>
      <c r="I30" s="149"/>
    </row>
    <row r="31" spans="1:15" x14ac:dyDescent="0.25">
      <c r="A31" s="4"/>
      <c r="B31" s="4"/>
      <c r="C31" s="150"/>
      <c r="D31" s="14" t="s">
        <v>26</v>
      </c>
      <c r="G31" s="1"/>
      <c r="H31" s="13"/>
      <c r="I31" s="146"/>
    </row>
    <row r="32" spans="1:15" x14ac:dyDescent="0.25">
      <c r="A32" s="4"/>
      <c r="B32" s="4" t="str">
        <f>+$C$7&amp;D32</f>
        <v>IL&amp;FS  Infrastructure Debt Fund Series 3BCollateralised Borrowing &amp; Lending Obligation (CBLO)</v>
      </c>
      <c r="C32" s="150"/>
      <c r="D32" s="4" t="s">
        <v>27</v>
      </c>
      <c r="E32" s="64"/>
      <c r="F32" s="64"/>
      <c r="G32" s="64"/>
      <c r="H32" s="13">
        <v>106.0592438</v>
      </c>
      <c r="I32" s="146">
        <f>+H32/$H$44</f>
        <v>6.336727398648153E-3</v>
      </c>
    </row>
    <row r="33" spans="1:12" x14ac:dyDescent="0.25">
      <c r="A33" s="4"/>
      <c r="B33" s="4"/>
      <c r="C33" s="150"/>
      <c r="G33" s="1"/>
      <c r="H33" s="64"/>
      <c r="I33" s="222"/>
    </row>
    <row r="34" spans="1:12" x14ac:dyDescent="0.25">
      <c r="C34" s="145"/>
      <c r="D34" s="18" t="s">
        <v>25</v>
      </c>
      <c r="E34" s="18"/>
      <c r="F34" s="18"/>
      <c r="G34" s="18"/>
      <c r="H34" s="66">
        <v>106.0592438</v>
      </c>
      <c r="I34" s="223">
        <f>SUM(I32:I33)</f>
        <v>6.336727398648153E-3</v>
      </c>
    </row>
    <row r="35" spans="1:12" x14ac:dyDescent="0.25">
      <c r="C35" s="145"/>
      <c r="D35" s="20"/>
      <c r="E35" s="20"/>
      <c r="F35" s="20"/>
      <c r="G35" s="20"/>
      <c r="H35" s="96"/>
      <c r="I35" s="224"/>
    </row>
    <row r="36" spans="1:12" x14ac:dyDescent="0.25">
      <c r="B36" s="4" t="str">
        <f>+$C$7&amp;D36</f>
        <v>IL&amp;FS  Infrastructure Debt Fund Series 3BCBLO Margin</v>
      </c>
      <c r="C36" s="145"/>
      <c r="D36" s="14" t="s">
        <v>28</v>
      </c>
      <c r="E36" s="64"/>
      <c r="F36" s="64"/>
      <c r="H36" s="13">
        <v>2.5</v>
      </c>
      <c r="I36" s="146">
        <f>+H36/$H$44</f>
        <v>1.4936763575736886E-4</v>
      </c>
    </row>
    <row r="37" spans="1:12" x14ac:dyDescent="0.25">
      <c r="C37" s="145"/>
      <c r="D37" s="14"/>
      <c r="E37" s="64"/>
      <c r="F37" s="64"/>
      <c r="H37" s="13"/>
      <c r="I37" s="163"/>
    </row>
    <row r="38" spans="1:12" x14ac:dyDescent="0.25">
      <c r="A38" s="4"/>
      <c r="B38" s="4"/>
      <c r="C38" s="150"/>
      <c r="D38" s="18" t="s">
        <v>25</v>
      </c>
      <c r="E38" s="18"/>
      <c r="F38" s="18"/>
      <c r="G38" s="18"/>
      <c r="H38" s="19">
        <v>2.5</v>
      </c>
      <c r="I38" s="152">
        <f>SUM(I36:I37)</f>
        <v>1.4936763575736886E-4</v>
      </c>
    </row>
    <row r="39" spans="1:12" x14ac:dyDescent="0.25">
      <c r="C39" s="145"/>
      <c r="H39" s="13"/>
      <c r="I39" s="146"/>
    </row>
    <row r="40" spans="1:12" x14ac:dyDescent="0.25">
      <c r="C40" s="145"/>
      <c r="D40" s="14" t="s">
        <v>29</v>
      </c>
      <c r="H40" s="13"/>
      <c r="I40" s="146"/>
    </row>
    <row r="41" spans="1:12" x14ac:dyDescent="0.25">
      <c r="C41" s="145">
        <v>1</v>
      </c>
      <c r="D41" s="1" t="s">
        <v>30</v>
      </c>
      <c r="E41" s="64"/>
      <c r="F41" s="64"/>
      <c r="H41" s="13">
        <v>-58.93721000000005</v>
      </c>
      <c r="I41" s="146">
        <f>+H41/$H$44</f>
        <v>-3.5213246863342262E-3</v>
      </c>
    </row>
    <row r="42" spans="1:12" x14ac:dyDescent="0.25">
      <c r="B42" s="4" t="str">
        <f>+$C$7&amp;D42</f>
        <v>IL&amp;FS  Infrastructure Debt Fund Series 3BCash &amp; Cash Equivalents</v>
      </c>
      <c r="C42" s="145">
        <v>2</v>
      </c>
      <c r="D42" s="1" t="s">
        <v>31</v>
      </c>
      <c r="E42" s="64"/>
      <c r="F42" s="64"/>
      <c r="H42" s="13">
        <v>135.77240130000001</v>
      </c>
      <c r="I42" s="146">
        <f>+H42/$H$44</f>
        <v>8.1120010333126866E-3</v>
      </c>
    </row>
    <row r="43" spans="1:12" x14ac:dyDescent="0.25">
      <c r="A43" s="4"/>
      <c r="B43" s="4"/>
      <c r="C43" s="150"/>
      <c r="D43" s="18" t="s">
        <v>25</v>
      </c>
      <c r="E43" s="18"/>
      <c r="F43" s="18"/>
      <c r="G43" s="18"/>
      <c r="H43" s="19">
        <v>76.835191299999963</v>
      </c>
      <c r="I43" s="153">
        <f>SUM(I41:I42)</f>
        <v>4.59067634697846E-3</v>
      </c>
    </row>
    <row r="44" spans="1:12" x14ac:dyDescent="0.25">
      <c r="A44" s="4"/>
      <c r="B44" s="4"/>
      <c r="C44" s="150"/>
      <c r="D44" s="26" t="s">
        <v>32</v>
      </c>
      <c r="E44" s="26"/>
      <c r="F44" s="26"/>
      <c r="G44" s="26"/>
      <c r="H44" s="27">
        <v>16737.226825099999</v>
      </c>
      <c r="I44" s="185">
        <f>+I29+I34+I38+I43</f>
        <v>0.99999999999999989</v>
      </c>
      <c r="L44" s="97"/>
    </row>
    <row r="45" spans="1:12" s="99" customFormat="1" x14ac:dyDescent="0.25">
      <c r="A45" s="1"/>
      <c r="B45" s="1"/>
      <c r="C45" s="145"/>
      <c r="D45" s="28"/>
      <c r="E45" s="28"/>
      <c r="F45" s="28"/>
      <c r="G45" s="28"/>
      <c r="H45" s="29"/>
      <c r="I45" s="186"/>
      <c r="L45" s="100"/>
    </row>
    <row r="46" spans="1:12" x14ac:dyDescent="0.25">
      <c r="C46" s="145"/>
      <c r="D46" s="30"/>
      <c r="H46" s="16"/>
      <c r="I46" s="156"/>
    </row>
    <row r="47" spans="1:12" x14ac:dyDescent="0.25">
      <c r="C47" s="145"/>
      <c r="D47" s="122" t="s">
        <v>227</v>
      </c>
      <c r="E47" s="101"/>
      <c r="F47" s="216"/>
      <c r="G47" s="216"/>
      <c r="H47" s="101"/>
      <c r="I47" s="137"/>
      <c r="J47" s="101"/>
    </row>
    <row r="48" spans="1:12" x14ac:dyDescent="0.25">
      <c r="C48" s="145"/>
      <c r="D48" s="122" t="s">
        <v>228</v>
      </c>
      <c r="E48" s="176" t="s">
        <v>229</v>
      </c>
      <c r="F48" s="216"/>
      <c r="G48" s="216"/>
      <c r="H48" s="101"/>
      <c r="I48" s="137"/>
      <c r="J48" s="101"/>
    </row>
    <row r="49" spans="3:10" x14ac:dyDescent="0.25">
      <c r="C49" s="145"/>
      <c r="D49" s="122" t="s">
        <v>255</v>
      </c>
      <c r="E49" s="101"/>
      <c r="F49" s="216"/>
      <c r="G49" s="216"/>
      <c r="H49" s="101"/>
      <c r="I49" s="137"/>
      <c r="J49" s="101"/>
    </row>
    <row r="50" spans="3:10" x14ac:dyDescent="0.25">
      <c r="C50" s="145"/>
      <c r="D50" s="124" t="s">
        <v>231</v>
      </c>
      <c r="E50" s="217">
        <v>1040297.8978</v>
      </c>
      <c r="F50" s="216"/>
      <c r="G50" s="216"/>
      <c r="H50" s="101"/>
      <c r="I50" s="137"/>
      <c r="J50" s="101"/>
    </row>
    <row r="51" spans="3:10" x14ac:dyDescent="0.25">
      <c r="C51" s="145"/>
      <c r="D51" s="124" t="s">
        <v>232</v>
      </c>
      <c r="E51" s="217">
        <v>1040297.8978</v>
      </c>
      <c r="F51" s="216"/>
      <c r="G51" s="216"/>
      <c r="H51" s="101"/>
      <c r="I51" s="137"/>
      <c r="J51" s="101"/>
    </row>
    <row r="52" spans="3:10" x14ac:dyDescent="0.25">
      <c r="C52" s="145"/>
      <c r="D52" s="122" t="s">
        <v>233</v>
      </c>
      <c r="E52" s="101"/>
      <c r="F52" s="216"/>
      <c r="G52" s="216"/>
      <c r="H52" s="101"/>
      <c r="I52" s="137"/>
      <c r="J52" s="101"/>
    </row>
    <row r="53" spans="3:10" x14ac:dyDescent="0.25">
      <c r="C53" s="145"/>
      <c r="D53" s="124" t="s">
        <v>231</v>
      </c>
      <c r="E53" s="217">
        <v>1093338.828</v>
      </c>
      <c r="F53" s="216"/>
      <c r="G53" s="216"/>
      <c r="H53" s="101"/>
      <c r="I53" s="137"/>
      <c r="J53" s="101"/>
    </row>
    <row r="54" spans="3:10" x14ac:dyDescent="0.25">
      <c r="C54" s="145"/>
      <c r="D54" s="124" t="s">
        <v>232</v>
      </c>
      <c r="E54" s="217">
        <v>1093338.828</v>
      </c>
      <c r="F54" s="216"/>
      <c r="G54" s="216"/>
      <c r="H54" s="101"/>
      <c r="I54" s="137"/>
      <c r="J54" s="101"/>
    </row>
    <row r="55" spans="3:10" x14ac:dyDescent="0.25">
      <c r="C55" s="145"/>
      <c r="D55" s="126" t="s">
        <v>234</v>
      </c>
      <c r="E55" s="176" t="s">
        <v>229</v>
      </c>
      <c r="F55" s="216"/>
      <c r="G55" s="216"/>
      <c r="H55" s="101"/>
      <c r="I55" s="137"/>
      <c r="J55" s="101"/>
    </row>
    <row r="56" spans="3:10" ht="31.5" x14ac:dyDescent="0.25">
      <c r="C56" s="145"/>
      <c r="D56" s="127" t="s">
        <v>257</v>
      </c>
      <c r="E56" s="176" t="s">
        <v>229</v>
      </c>
      <c r="F56" s="216"/>
      <c r="G56" s="216"/>
      <c r="H56" s="101"/>
      <c r="I56" s="137"/>
      <c r="J56" s="101"/>
    </row>
    <row r="57" spans="3:10" ht="31.5" x14ac:dyDescent="0.25">
      <c r="C57" s="145"/>
      <c r="D57" s="127" t="s">
        <v>236</v>
      </c>
      <c r="E57" s="176" t="s">
        <v>229</v>
      </c>
      <c r="F57" s="216"/>
      <c r="G57" s="216"/>
      <c r="H57" s="101"/>
      <c r="I57" s="137"/>
      <c r="J57" s="101"/>
    </row>
    <row r="58" spans="3:10" x14ac:dyDescent="0.25">
      <c r="C58" s="145"/>
      <c r="D58" s="126" t="s">
        <v>237</v>
      </c>
      <c r="E58" s="176" t="s">
        <v>229</v>
      </c>
      <c r="F58" s="216"/>
      <c r="G58" s="216"/>
      <c r="H58" s="101"/>
      <c r="I58" s="137"/>
      <c r="J58" s="101"/>
    </row>
    <row r="59" spans="3:10" x14ac:dyDescent="0.25">
      <c r="C59" s="145"/>
      <c r="D59" s="126" t="s">
        <v>238</v>
      </c>
      <c r="E59" s="218" t="s">
        <v>268</v>
      </c>
      <c r="F59" s="216"/>
      <c r="G59" s="216"/>
      <c r="H59" s="101"/>
      <c r="I59" s="137"/>
      <c r="J59" s="101"/>
    </row>
    <row r="60" spans="3:10" x14ac:dyDescent="0.25">
      <c r="C60" s="145"/>
      <c r="D60" s="122" t="s">
        <v>239</v>
      </c>
      <c r="E60" s="101"/>
      <c r="F60" s="216"/>
      <c r="G60" s="216"/>
      <c r="H60" s="101"/>
      <c r="I60" s="137"/>
      <c r="J60" s="101"/>
    </row>
    <row r="61" spans="3:10" x14ac:dyDescent="0.25">
      <c r="C61" s="145"/>
      <c r="D61" s="129" t="s">
        <v>240</v>
      </c>
      <c r="E61" s="130" t="s">
        <v>241</v>
      </c>
      <c r="F61" s="219"/>
      <c r="G61" s="219"/>
      <c r="H61" s="130" t="s">
        <v>29</v>
      </c>
      <c r="I61" s="157"/>
      <c r="J61" s="101"/>
    </row>
    <row r="62" spans="3:10" x14ac:dyDescent="0.25">
      <c r="C62" s="145"/>
      <c r="D62" s="131" t="s">
        <v>242</v>
      </c>
      <c r="E62" s="220" t="s">
        <v>229</v>
      </c>
      <c r="F62" s="219"/>
      <c r="G62" s="219"/>
      <c r="H62" s="220" t="s">
        <v>229</v>
      </c>
      <c r="I62" s="225"/>
      <c r="J62" s="101"/>
    </row>
    <row r="63" spans="3:10" ht="15.75" customHeight="1" x14ac:dyDescent="0.25">
      <c r="C63" s="145"/>
      <c r="D63" s="229" t="s">
        <v>260</v>
      </c>
      <c r="E63" s="229"/>
      <c r="F63" s="229"/>
      <c r="G63" s="229"/>
      <c r="H63" s="229"/>
      <c r="I63" s="230"/>
      <c r="J63" s="134"/>
    </row>
    <row r="64" spans="3:10" x14ac:dyDescent="0.25">
      <c r="C64" s="145"/>
      <c r="D64" s="229"/>
      <c r="E64" s="229"/>
      <c r="F64" s="229"/>
      <c r="G64" s="229"/>
      <c r="H64" s="229"/>
      <c r="I64" s="230"/>
      <c r="J64" s="134"/>
    </row>
    <row r="65" spans="3:10" x14ac:dyDescent="0.25">
      <c r="C65" s="145"/>
      <c r="D65" s="133" t="s">
        <v>244</v>
      </c>
      <c r="E65" s="221"/>
      <c r="F65" s="221"/>
      <c r="G65" s="221"/>
      <c r="H65" s="221"/>
      <c r="I65" s="226"/>
      <c r="J65" s="101"/>
    </row>
    <row r="66" spans="3:10" x14ac:dyDescent="0.25">
      <c r="C66" s="145"/>
      <c r="D66" s="133" t="s">
        <v>259</v>
      </c>
      <c r="E66" s="101"/>
      <c r="F66" s="101"/>
      <c r="G66" s="101"/>
      <c r="H66" s="57"/>
      <c r="I66" s="137"/>
      <c r="J66" s="101"/>
    </row>
    <row r="67" spans="3:10" x14ac:dyDescent="0.25">
      <c r="C67" s="145"/>
      <c r="D67" s="101"/>
      <c r="E67" s="101"/>
      <c r="F67" s="101"/>
      <c r="G67" s="101"/>
      <c r="H67" s="57"/>
      <c r="I67" s="137"/>
      <c r="J67" s="101"/>
    </row>
    <row r="68" spans="3:10" x14ac:dyDescent="0.25">
      <c r="C68" s="145"/>
      <c r="D68" s="30" t="s">
        <v>33</v>
      </c>
      <c r="E68" s="101"/>
      <c r="F68" s="101"/>
      <c r="G68" s="101"/>
      <c r="H68" s="57"/>
      <c r="I68" s="137"/>
      <c r="J68" s="101"/>
    </row>
    <row r="69" spans="3:10" ht="16.5" thickBot="1" x14ac:dyDescent="0.3">
      <c r="C69" s="159"/>
      <c r="D69" s="187"/>
      <c r="E69" s="187"/>
      <c r="F69" s="187"/>
      <c r="G69" s="165"/>
      <c r="H69" s="187"/>
      <c r="I69" s="188"/>
    </row>
  </sheetData>
  <sortState ref="D21:I28">
    <sortCondition descending="1" ref="I21:I28"/>
  </sortState>
  <mergeCells count="9">
    <mergeCell ref="D63:I64"/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pageSetup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8" sqref="A8"/>
    </sheetView>
  </sheetViews>
  <sheetFormatPr defaultRowHeight="12.75" x14ac:dyDescent="0.2"/>
  <cols>
    <col min="1" max="1" width="44" bestFit="1" customWidth="1"/>
    <col min="2" max="2" width="14.140625" bestFit="1" customWidth="1"/>
    <col min="3" max="3" width="15.5703125" bestFit="1" customWidth="1"/>
  </cols>
  <sheetData>
    <row r="1" spans="1:3" ht="13.5" thickBot="1" x14ac:dyDescent="0.25"/>
    <row r="2" spans="1:3" ht="15.75" thickBot="1" x14ac:dyDescent="0.3">
      <c r="A2" s="106" t="s">
        <v>190</v>
      </c>
      <c r="B2" s="107" t="s">
        <v>3</v>
      </c>
      <c r="C2" s="108" t="s">
        <v>191</v>
      </c>
    </row>
    <row r="3" spans="1:3" ht="13.5" thickBot="1" x14ac:dyDescent="0.25">
      <c r="A3" s="109" t="s">
        <v>89</v>
      </c>
      <c r="B3" s="110" t="s">
        <v>192</v>
      </c>
      <c r="C3" s="111" t="s">
        <v>193</v>
      </c>
    </row>
    <row r="4" spans="1:3" ht="13.5" thickBot="1" x14ac:dyDescent="0.25">
      <c r="A4" s="112" t="s">
        <v>87</v>
      </c>
      <c r="B4" s="113" t="s">
        <v>194</v>
      </c>
      <c r="C4" s="114" t="s">
        <v>193</v>
      </c>
    </row>
    <row r="5" spans="1:3" ht="13.5" thickBot="1" x14ac:dyDescent="0.25">
      <c r="A5" s="112" t="s">
        <v>90</v>
      </c>
      <c r="B5" s="113" t="s">
        <v>195</v>
      </c>
      <c r="C5" s="114" t="s">
        <v>193</v>
      </c>
    </row>
    <row r="6" spans="1:3" ht="13.5" thickBot="1" x14ac:dyDescent="0.25">
      <c r="A6" s="112" t="s">
        <v>15</v>
      </c>
      <c r="B6" s="113" t="s">
        <v>196</v>
      </c>
      <c r="C6" s="114" t="s">
        <v>193</v>
      </c>
    </row>
    <row r="7" spans="1:3" ht="13.5" thickBot="1" x14ac:dyDescent="0.25">
      <c r="A7" s="109" t="s">
        <v>11</v>
      </c>
      <c r="B7" s="110" t="s">
        <v>197</v>
      </c>
      <c r="C7" s="111" t="s">
        <v>198</v>
      </c>
    </row>
    <row r="8" spans="1:3" ht="13.5" thickBot="1" x14ac:dyDescent="0.25">
      <c r="A8" s="112" t="s">
        <v>13</v>
      </c>
      <c r="B8" s="113" t="s">
        <v>199</v>
      </c>
      <c r="C8" s="114" t="s">
        <v>193</v>
      </c>
    </row>
    <row r="9" spans="1:3" ht="13.5" thickBot="1" x14ac:dyDescent="0.25">
      <c r="A9" s="112" t="s">
        <v>225</v>
      </c>
      <c r="B9" s="113" t="s">
        <v>200</v>
      </c>
      <c r="C9" s="114" t="s">
        <v>198</v>
      </c>
    </row>
    <row r="10" spans="1:3" ht="13.5" thickBot="1" x14ac:dyDescent="0.25">
      <c r="A10" s="109" t="s">
        <v>85</v>
      </c>
      <c r="B10" s="110" t="s">
        <v>208</v>
      </c>
      <c r="C10" s="111" t="s">
        <v>198</v>
      </c>
    </row>
    <row r="11" spans="1:3" ht="13.5" thickBot="1" x14ac:dyDescent="0.25">
      <c r="A11" s="112" t="s">
        <v>92</v>
      </c>
      <c r="B11" s="113" t="s">
        <v>201</v>
      </c>
      <c r="C11" s="114" t="s">
        <v>193</v>
      </c>
    </row>
    <row r="12" spans="1:3" ht="13.5" thickBot="1" x14ac:dyDescent="0.25">
      <c r="A12" s="109" t="s">
        <v>72</v>
      </c>
      <c r="B12" s="110" t="s">
        <v>202</v>
      </c>
      <c r="C12" s="111" t="s">
        <v>193</v>
      </c>
    </row>
    <row r="13" spans="1:3" ht="13.5" thickBot="1" x14ac:dyDescent="0.25">
      <c r="A13" s="112" t="s">
        <v>91</v>
      </c>
      <c r="B13" s="113" t="s">
        <v>203</v>
      </c>
      <c r="C13" s="114" t="s">
        <v>193</v>
      </c>
    </row>
    <row r="14" spans="1:3" ht="13.5" thickBot="1" x14ac:dyDescent="0.25">
      <c r="A14" s="109" t="s">
        <v>88</v>
      </c>
      <c r="B14" s="110" t="s">
        <v>204</v>
      </c>
      <c r="C14" s="111" t="s">
        <v>193</v>
      </c>
    </row>
    <row r="15" spans="1:3" ht="13.5" thickBot="1" x14ac:dyDescent="0.25">
      <c r="A15" s="112" t="s">
        <v>65</v>
      </c>
      <c r="B15" s="113" t="s">
        <v>205</v>
      </c>
      <c r="C15" s="114" t="s">
        <v>193</v>
      </c>
    </row>
    <row r="16" spans="1:3" ht="13.5" thickBot="1" x14ac:dyDescent="0.25">
      <c r="A16" s="109" t="s">
        <v>86</v>
      </c>
      <c r="B16" s="110" t="s">
        <v>195</v>
      </c>
      <c r="C16" s="111" t="s">
        <v>193</v>
      </c>
    </row>
    <row r="17" spans="1:3" ht="13.5" thickBot="1" x14ac:dyDescent="0.25">
      <c r="A17" s="112" t="s">
        <v>55</v>
      </c>
      <c r="B17" s="113" t="s">
        <v>195</v>
      </c>
      <c r="C17" s="114" t="s">
        <v>193</v>
      </c>
    </row>
    <row r="18" spans="1:3" ht="13.5" thickBot="1" x14ac:dyDescent="0.25">
      <c r="A18" s="109" t="s">
        <v>20</v>
      </c>
      <c r="B18" s="110" t="s">
        <v>195</v>
      </c>
      <c r="C18" s="111" t="s">
        <v>193</v>
      </c>
    </row>
    <row r="19" spans="1:3" ht="13.5" thickBot="1" x14ac:dyDescent="0.25">
      <c r="A19" s="112" t="s">
        <v>94</v>
      </c>
      <c r="B19" s="113" t="s">
        <v>206</v>
      </c>
      <c r="C19" s="114" t="s">
        <v>193</v>
      </c>
    </row>
    <row r="20" spans="1:3" ht="13.5" thickBot="1" x14ac:dyDescent="0.25">
      <c r="A20" s="112" t="s">
        <v>23</v>
      </c>
      <c r="B20" s="113" t="s">
        <v>207</v>
      </c>
      <c r="C20" s="114" t="s">
        <v>193</v>
      </c>
    </row>
    <row r="21" spans="1:3" ht="13.5" thickBot="1" x14ac:dyDescent="0.25">
      <c r="A21" s="115" t="s">
        <v>24</v>
      </c>
      <c r="B21" s="116" t="s">
        <v>195</v>
      </c>
      <c r="C21" s="117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1A</vt:lpstr>
      <vt:lpstr>1B</vt:lpstr>
      <vt:lpstr>1C</vt:lpstr>
      <vt:lpstr>2A</vt:lpstr>
      <vt:lpstr>2B</vt:lpstr>
      <vt:lpstr>2C</vt:lpstr>
      <vt:lpstr>3A</vt:lpstr>
      <vt:lpstr>3B</vt:lpstr>
      <vt:lpstr>Rating</vt:lpstr>
      <vt:lpstr>PPA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'3A'!Print_Area</vt:lpstr>
      <vt:lpstr>'3B'!Print_Area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dcterms:created xsi:type="dcterms:W3CDTF">2018-10-10T11:22:13Z</dcterms:created>
  <dcterms:modified xsi:type="dcterms:W3CDTF">2019-04-10T11:54:17Z</dcterms:modified>
</cp:coreProperties>
</file>